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chartsheets/sheet10.xml" ContentType="application/vnd.openxmlformats-officedocument.spreadsheetml.chartsheet+xml"/>
  <Override PartName="/xl/chartsheets/sheet11.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8.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9.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drawings/drawing25.xml" ContentType="application/vnd.openxmlformats-officedocument.drawing+xml"/>
  <Override PartName="/xl/drawings/drawing26.xml" ContentType="application/vnd.openxmlformats-officedocument.drawing+xml"/>
  <Override PartName="/xl/charts/chart12.xml" ContentType="application/vnd.openxmlformats-officedocument.drawingml.chart+xml"/>
  <Override PartName="/xl/drawings/drawing27.xml" ContentType="application/vnd.openxmlformats-officedocument.drawing+xml"/>
  <Override PartName="/xl/charts/chart13.xml" ContentType="application/vnd.openxmlformats-officedocument.drawingml.chart+xml"/>
  <Override PartName="/xl/drawings/drawing28.xml" ContentType="application/vnd.openxmlformats-officedocument.drawing+xml"/>
  <Override PartName="/xl/charts/chart14.xml" ContentType="application/vnd.openxmlformats-officedocument.drawingml.chart+xml"/>
  <Override PartName="/xl/drawings/drawing29.xml" ContentType="application/vnd.openxmlformats-officedocument.drawing+xml"/>
  <Override PartName="/xl/charts/chart15.xml" ContentType="application/vnd.openxmlformats-officedocument.drawingml.chart+xml"/>
  <Override PartName="/xl/drawings/drawing30.xml" ContentType="application/vnd.openxmlformats-officedocument.drawing+xml"/>
  <Override PartName="/xl/charts/chart16.xml" ContentType="application/vnd.openxmlformats-officedocument.drawingml.chart+xml"/>
  <Override PartName="/xl/drawings/drawing31.xml" ContentType="application/vnd.openxmlformats-officedocument.drawing+xml"/>
  <Override PartName="/xl/charts/chart17.xml" ContentType="application/vnd.openxmlformats-officedocument.drawingml.chart+xml"/>
  <Override PartName="/xl/drawings/drawing32.xml" ContentType="application/vnd.openxmlformats-officedocument.drawing+xml"/>
  <Override PartName="/xl/charts/chart18.xml" ContentType="application/vnd.openxmlformats-officedocument.drawingml.chart+xml"/>
  <Override PartName="/xl/drawings/drawing33.xml" ContentType="application/vnd.openxmlformats-officedocument.drawing+xml"/>
  <Override PartName="/xl/charts/chart19.xml" ContentType="application/vnd.openxmlformats-officedocument.drawingml.chart+xml"/>
  <Override PartName="/xl/drawings/drawing34.xml" ContentType="application/vnd.openxmlformats-officedocument.drawing+xml"/>
  <Override PartName="/xl/charts/chart20.xml" ContentType="application/vnd.openxmlformats-officedocument.drawingml.chart+xml"/>
  <Override PartName="/xl/drawings/drawing35.xml" ContentType="application/vnd.openxmlformats-officedocument.drawing+xml"/>
  <Override PartName="/xl/charts/chart21.xml" ContentType="application/vnd.openxmlformats-officedocument.drawingml.chart+xml"/>
  <Override PartName="/xl/drawings/drawing36.xml" ContentType="application/vnd.openxmlformats-officedocument.drawing+xml"/>
  <Override PartName="/xl/charts/chart22.xml" ContentType="application/vnd.openxmlformats-officedocument.drawingml.chart+xml"/>
  <Override PartName="/xl/drawings/drawing37.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updateLinks="always" codeName="DieseArbeitsmappe"/>
  <mc:AlternateContent xmlns:mc="http://schemas.openxmlformats.org/markup-compatibility/2006">
    <mc:Choice Requires="x15">
      <x15ac:absPath xmlns:x15ac="http://schemas.microsoft.com/office/spreadsheetml/2010/11/ac" url="https://oekoinstev.sharepoint.com/sites/72339UBASenkenundTHG-Neutralitt/Freigegebene Dokumente/General/EXT_72339 UBA Senken und THG-Neutralität/AP3/DE Szenarienanalyse/"/>
    </mc:Choice>
  </mc:AlternateContent>
  <xr:revisionPtr revIDLastSave="0" documentId="8_{27732697-6115-40EA-8AB4-AAE9376FD540}" xr6:coauthVersionLast="36" xr6:coauthVersionMax="36" xr10:uidLastSave="{00000000-0000-0000-0000-000000000000}"/>
  <workbookProtection workbookAlgorithmName="SHA-512" workbookHashValue="D13r2kjqGpRsB/bu6yaVCFhNJbSfRdVgC2+VCyyZJzT2ut/ACB6u7Nafq1LSA9wltfQ1PFJ8I7prWOHvqTSsEw==" workbookSaltValue="/mbiWugG7VaCimkG60Kq4A==" workbookSpinCount="100000" lockStructure="1"/>
  <bookViews>
    <workbookView xWindow="-120" yWindow="-120" windowWidth="38640" windowHeight="21120" tabRatio="802" xr2:uid="{00000000-000D-0000-FFFF-FFFF00000000}"/>
  </bookViews>
  <sheets>
    <sheet name="ReadMe" sheetId="55" r:id="rId1"/>
    <sheet name="Daten, Quellen und Anmerkungen" sheetId="26" r:id="rId2"/>
    <sheet name="Fig1" sheetId="32" r:id="rId3"/>
    <sheet name="Fig1 engl" sheetId="54" r:id="rId4"/>
    <sheet name="Fig2a" sheetId="33" r:id="rId5"/>
    <sheet name="Fig2b" sheetId="47" r:id="rId6"/>
    <sheet name="Fig3a1" sheetId="34" r:id="rId7"/>
    <sheet name="Fig3a2" sheetId="46" r:id="rId8"/>
    <sheet name="Fig3b" sheetId="48" r:id="rId9"/>
    <sheet name="Fig4a" sheetId="35" r:id="rId10"/>
    <sheet name="Fig4b" sheetId="49" r:id="rId11"/>
    <sheet name="Fig5a" sheetId="39" r:id="rId12"/>
    <sheet name="Fig5b" sheetId="50" state="hidden" r:id="rId13"/>
    <sheet name="Szenarienübersicht" sheetId="56" state="hidden" r:id="rId14"/>
    <sheet name="DataGraph" sheetId="30" state="hidden" r:id="rId15"/>
    <sheet name="DataGraph-KOPIE" sheetId="52" state="hidden" r:id="rId16"/>
    <sheet name="DataGraph-KOPIE_eng" sheetId="53" state="hidden" r:id="rId17"/>
    <sheet name="Vorberechnung" sheetId="9" state="hidden" r:id="rId18"/>
    <sheet name="Daten-Vorlage" sheetId="1" state="hidden" r:id="rId19"/>
    <sheet name="Balkendiagramm gestapelt" sheetId="6" state="hidden" r:id="rId20"/>
    <sheet name="Balkendiagramm gestapelt 100%" sheetId="10" state="hidden" r:id="rId21"/>
    <sheet name="Balkendiagramm Gruppe" sheetId="11" state="hidden" r:id="rId22"/>
    <sheet name="Liniendiagramm" sheetId="16" state="hidden" r:id="rId23"/>
    <sheet name="Liniendiagramm gestapelt" sheetId="15" state="hidden" r:id="rId24"/>
    <sheet name="Punktliniendiagramm" sheetId="17" state="hidden" r:id="rId25"/>
    <sheet name="Punktliniendiagramm gestapelt" sheetId="18" state="hidden" r:id="rId26"/>
    <sheet name="Flächendiagramm gestapelt" sheetId="13" state="hidden" r:id="rId27"/>
    <sheet name="Säulen gestapelt" sheetId="19" state="hidden" r:id="rId28"/>
    <sheet name="Säulen gestapelt 100%" sheetId="20" state="hidden" r:id="rId29"/>
    <sheet name="Säulendiagramm Gruppe" sheetId="21" state="hidden" r:id="rId30"/>
    <sheet name="Kreisdiagramm" sheetId="25" state="hidden" r:id="rId31"/>
  </sheets>
  <externalReferences>
    <externalReference r:id="rId32"/>
    <externalReference r:id="rId33"/>
  </externalReferences>
  <definedNames>
    <definedName name="Beschriftung" localSheetId="13">OFFSET('[1]Daten-Vorlage'!$B$10,0,0,COUNTA('[1]Daten-Vorlage'!$B$10:$B$24),-1)</definedName>
    <definedName name="Beschriftung">OFFSET('Daten-Vorlage'!$B$10,0,0,COUNTA('Daten-Vorlage'!$B$10:$B$24),-1)</definedName>
    <definedName name="Daten01" localSheetId="13">OFFSET('[1]Daten-Vorlage'!$C$10,0,0,COUNTA('[1]Daten-Vorlage'!$C$10:$C$24),-1)</definedName>
    <definedName name="Daten01">OFFSET('Daten-Vorlage'!$C$10,0,0,COUNTA('Daten-Vorlage'!$C$10:$C$24),-1)</definedName>
    <definedName name="Daten02" localSheetId="13">OFFSET('[1]Daten-Vorlage'!$D$10,0,0,COUNTA('[1]Daten-Vorlage'!$D$10:$D$24),-1)</definedName>
    <definedName name="Daten02">OFFSET('Daten-Vorlage'!$D$10,0,0,COUNTA('Daten-Vorlage'!$D$10:$D$24),-1)</definedName>
    <definedName name="Daten03" localSheetId="13">OFFSET('[1]Daten-Vorlage'!$E$10,0,0,COUNTA('[1]Daten-Vorlage'!$E$10:$E$24),-1)</definedName>
    <definedName name="Daten03">OFFSET('Daten-Vorlage'!$E$10,0,0,COUNTA('Daten-Vorlage'!$E$10:$E$24),-1)</definedName>
    <definedName name="Daten04" localSheetId="13">OFFSET('[1]Daten-Vorlage'!$F$10,0,0,COUNTA('[1]Daten-Vorlage'!$F$10:$F$24),-1)</definedName>
    <definedName name="Daten04">OFFSET('Daten-Vorlage'!$F$10,0,0,COUNTA('Daten-Vorlage'!$F$10:$F$24),-1)</definedName>
    <definedName name="Daten05" localSheetId="13">OFFSET('[1]Daten-Vorlage'!$G$10,0,0,COUNTA('[1]Daten-Vorlage'!$G$10:$G$24),-1)</definedName>
    <definedName name="Daten05">OFFSET('Daten-Vorlage'!$G$10,0,0,COUNTA('Daten-Vorlage'!$G$10:$G$24),-1)</definedName>
    <definedName name="Daten06" localSheetId="13">OFFSET('[1]Daten-Vorlage'!$H$10,0,0,COUNTA('[1]Daten-Vorlage'!$H$10:$H$24),-1)</definedName>
    <definedName name="Daten06">OFFSET('Daten-Vorlage'!$H$10,0,0,COUNTA('Daten-Vorlage'!$H$10:$H$24),-1)</definedName>
    <definedName name="Daten07" localSheetId="13">OFFSET('[1]Daten-Vorlage'!$I$10,0,0,COUNTA('[1]Daten-Vorlage'!$I$10:$I$24),-1)</definedName>
    <definedName name="Daten07">OFFSET('Daten-Vorlage'!$I$10,0,0,COUNTA('Daten-Vorlage'!$I$10:$I$24),-1)</definedName>
    <definedName name="Daten08" localSheetId="13">OFFSET('[1]Daten-Vorlage'!$J$10,0,0,COUNTA('[1]Daten-Vorlage'!$J$10:$J$24),-1)</definedName>
    <definedName name="Daten08">OFFSET('Daten-Vorlage'!$J$10,0,0,COUNTA('Daten-Vorlage'!$J$10:$J$24),-1)</definedName>
    <definedName name="Daten09" localSheetId="13">OFFSET('[1]Daten-Vorlage'!$K$10,0,0,COUNTA('[1]Daten-Vorlage'!$K$10:$K$24),-1)</definedName>
    <definedName name="Daten09">OFFSET('Daten-Vorlage'!$K$10,0,0,COUNTA('Daten-Vorlage'!$K$10:$K$24),-1)</definedName>
    <definedName name="Daten10" localSheetId="13">OFFSET('[1]Daten-Vorlage'!$L$10,0,0,COUNTA('[1]Daten-Vorlage'!$L$10:$L$24),-1)</definedName>
    <definedName name="Daten10">OFFSET('Daten-Vorlage'!$L$10,0,0,COUNTA('Daten-Vorlage'!$L$10:$L$24),-1)</definedName>
    <definedName name="_xlnm.Print_Area" localSheetId="19">'Balkendiagramm gestapelt'!$A$1:$M$33</definedName>
    <definedName name="_xlnm.Print_Area" localSheetId="20">'Balkendiagramm gestapelt 100%'!$A$1:$M$33</definedName>
    <definedName name="_xlnm.Print_Area" localSheetId="21">'Balkendiagramm Gruppe'!$A$1:$M$33</definedName>
    <definedName name="_xlnm.Print_Area" localSheetId="26">'Flächendiagramm gestapelt'!$A$1:$M$33</definedName>
    <definedName name="_xlnm.Print_Area" localSheetId="30">Kreisdiagramm!$A$1:$M$33</definedName>
    <definedName name="_xlnm.Print_Area" localSheetId="22">Liniendiagramm!$A$1:$M$33</definedName>
    <definedName name="_xlnm.Print_Area" localSheetId="23">'Liniendiagramm gestapelt'!$A$1:$M$33</definedName>
    <definedName name="_xlnm.Print_Area" localSheetId="24">Punktliniendiagramm!$A$1:$M$33</definedName>
    <definedName name="_xlnm.Print_Area" localSheetId="25">'Punktliniendiagramm gestapelt'!$A$1:$M$33</definedName>
    <definedName name="_xlnm.Print_Area" localSheetId="27">'Säulen gestapelt'!$A$1:$M$33</definedName>
    <definedName name="_xlnm.Print_Area" localSheetId="28">'Säulen gestapelt 100%'!$A$1:$M$33</definedName>
    <definedName name="_xlnm.Print_Area" localSheetId="29">'Säulendiagramm Gruppe'!$A$1:$M$33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7" i="56" l="1"/>
  <c r="B9" i="56"/>
  <c r="B10" i="56"/>
  <c r="B11" i="56"/>
  <c r="B12" i="56"/>
  <c r="B16" i="56"/>
  <c r="H36" i="30"/>
  <c r="H6" i="30" a="1"/>
  <c r="H50" i="30"/>
  <c r="E6" i="30" a="1"/>
  <c r="E35" i="30"/>
  <c r="I5" i="30"/>
  <c r="I42" i="30" a="1"/>
  <c r="I42" i="30"/>
  <c r="H5" i="30"/>
  <c r="H42" i="30" a="1"/>
  <c r="H42" i="30"/>
  <c r="G5" i="30"/>
  <c r="G42" i="30" a="1"/>
  <c r="G42" i="30"/>
  <c r="F5" i="30"/>
  <c r="F36" i="30"/>
  <c r="E5" i="30"/>
  <c r="E36" i="30"/>
  <c r="D5" i="30"/>
  <c r="W21" i="30"/>
  <c r="C5" i="30"/>
  <c r="C42" i="30" a="1"/>
  <c r="C42" i="30"/>
  <c r="X21" i="30"/>
  <c r="Z21" i="30"/>
  <c r="B6" i="56"/>
  <c r="B8" i="56"/>
  <c r="B14" i="56"/>
  <c r="I6" i="30" a="1"/>
  <c r="I51" i="30"/>
  <c r="AA21" i="30"/>
  <c r="H6" i="30"/>
  <c r="H35" i="30"/>
  <c r="I36" i="30"/>
  <c r="D42" i="30" a="1"/>
  <c r="D42" i="30"/>
  <c r="D6" i="30" a="1"/>
  <c r="I35" i="30"/>
  <c r="Y21" i="30"/>
  <c r="E6" i="30"/>
  <c r="C36" i="30"/>
  <c r="E42" i="30" a="1"/>
  <c r="E42" i="30"/>
  <c r="E51" i="30"/>
  <c r="F6" i="30" a="1"/>
  <c r="D36" i="30"/>
  <c r="E50" i="30"/>
  <c r="F42" i="30" a="1"/>
  <c r="F42" i="30"/>
  <c r="V21" i="30"/>
  <c r="C6" i="30" a="1"/>
  <c r="G6" i="30" a="1"/>
  <c r="H51" i="30"/>
  <c r="G36" i="30"/>
  <c r="B15" i="56"/>
  <c r="B13" i="56"/>
  <c r="I6" i="30"/>
  <c r="I50" i="30"/>
  <c r="D35" i="30"/>
  <c r="D50" i="30"/>
  <c r="D51" i="30"/>
  <c r="D6" i="30"/>
  <c r="C6" i="30"/>
  <c r="C35" i="30"/>
  <c r="C50" i="30"/>
  <c r="C51" i="30"/>
  <c r="I39" i="30"/>
  <c r="I38" i="30"/>
  <c r="I45" i="30"/>
  <c r="H38" i="30"/>
  <c r="H45" i="30"/>
  <c r="H39" i="30"/>
  <c r="G6" i="30"/>
  <c r="G35" i="30"/>
  <c r="G50" i="30"/>
  <c r="G51" i="30"/>
  <c r="F35" i="30"/>
  <c r="F50" i="30"/>
  <c r="F6" i="30"/>
  <c r="F51" i="30"/>
  <c r="E38" i="30"/>
  <c r="E45" i="30"/>
  <c r="E39" i="30"/>
  <c r="E46" i="30"/>
  <c r="E40" i="30"/>
  <c r="E47" i="30"/>
  <c r="G38" i="30"/>
  <c r="G45" i="30"/>
  <c r="G39" i="30"/>
  <c r="C38" i="30"/>
  <c r="C45" i="30"/>
  <c r="C39" i="30"/>
  <c r="H40" i="30"/>
  <c r="H47" i="30"/>
  <c r="H46" i="30"/>
  <c r="D39" i="30"/>
  <c r="D38" i="30"/>
  <c r="D45" i="30"/>
  <c r="F38" i="30"/>
  <c r="F45" i="30"/>
  <c r="F39" i="30"/>
  <c r="I40" i="30"/>
  <c r="I47" i="30"/>
  <c r="I46" i="30"/>
  <c r="D46" i="30"/>
  <c r="D40" i="30"/>
  <c r="D47" i="30"/>
  <c r="C46" i="30"/>
  <c r="C40" i="30"/>
  <c r="C47" i="30"/>
  <c r="F46" i="30"/>
  <c r="F40" i="30"/>
  <c r="F47" i="30"/>
  <c r="G40" i="30"/>
  <c r="G47" i="30"/>
  <c r="G46" i="30"/>
  <c r="C9" i="56"/>
  <c r="F10" i="56"/>
  <c r="G10" i="56"/>
  <c r="H10" i="56"/>
  <c r="D10" i="56"/>
  <c r="E10" i="56"/>
  <c r="D16" i="56"/>
  <c r="E16" i="56"/>
  <c r="G16" i="56"/>
  <c r="H16" i="56"/>
  <c r="F16" i="56"/>
  <c r="C8" i="56"/>
  <c r="D8" i="56"/>
  <c r="E8" i="56"/>
  <c r="F8" i="56"/>
  <c r="G8" i="56"/>
  <c r="H8" i="56"/>
  <c r="D7" i="56"/>
  <c r="E7" i="56"/>
  <c r="F7" i="56"/>
  <c r="H7" i="56"/>
  <c r="G7" i="56"/>
  <c r="H12" i="56"/>
  <c r="E12" i="56"/>
  <c r="D12" i="56"/>
  <c r="F12" i="56"/>
  <c r="G12" i="56"/>
  <c r="D13" i="56"/>
  <c r="F13" i="56"/>
  <c r="G13" i="56"/>
  <c r="E13" i="56"/>
  <c r="H13" i="56"/>
  <c r="G11" i="56"/>
  <c r="H11" i="56"/>
  <c r="D11" i="56"/>
  <c r="E11" i="56"/>
  <c r="F11" i="56"/>
  <c r="E14" i="56"/>
  <c r="F14" i="56"/>
  <c r="G14" i="56"/>
  <c r="H14" i="56"/>
  <c r="D14" i="56"/>
  <c r="D15" i="56"/>
  <c r="E15" i="56"/>
  <c r="F15" i="56"/>
  <c r="H15" i="56"/>
  <c r="G15" i="56"/>
  <c r="D6" i="56"/>
  <c r="E6" i="56"/>
  <c r="F6" i="56"/>
  <c r="G6" i="56"/>
  <c r="H6" i="56"/>
  <c r="E9" i="56"/>
  <c r="F9" i="56"/>
  <c r="G9" i="56"/>
  <c r="H9" i="56"/>
  <c r="D9" i="56"/>
  <c r="C14" i="56"/>
  <c r="C11" i="56"/>
  <c r="C12" i="56"/>
  <c r="C15" i="56"/>
  <c r="C16" i="56"/>
  <c r="C10" i="56"/>
  <c r="C13" i="56"/>
  <c r="C7" i="56"/>
  <c r="C6" i="56"/>
  <c r="D19" i="56"/>
  <c r="D18" i="56"/>
  <c r="D17" i="56"/>
  <c r="E19" i="56"/>
  <c r="E18" i="56"/>
  <c r="E17" i="56"/>
  <c r="H19" i="56"/>
  <c r="H18" i="56"/>
  <c r="H17" i="56"/>
  <c r="C19" i="56"/>
  <c r="C18" i="56"/>
  <c r="C17" i="56"/>
  <c r="G19" i="56"/>
  <c r="G18" i="56"/>
  <c r="G17" i="56"/>
  <c r="F19" i="56"/>
  <c r="F18" i="56"/>
  <c r="F17" i="56"/>
  <c r="M31" i="53"/>
  <c r="N31" i="53"/>
  <c r="O31" i="53"/>
  <c r="P31" i="53"/>
  <c r="Q31" i="53"/>
  <c r="R31" i="53"/>
  <c r="S31" i="53"/>
  <c r="M32" i="53"/>
  <c r="N32" i="53"/>
  <c r="O32" i="53"/>
  <c r="P32" i="53"/>
  <c r="Q32" i="53"/>
  <c r="R32" i="53"/>
  <c r="S32" i="53"/>
  <c r="M31" i="52"/>
  <c r="N31" i="52"/>
  <c r="O31" i="52"/>
  <c r="P31" i="52"/>
  <c r="Q31" i="52"/>
  <c r="R31" i="52"/>
  <c r="S31" i="52"/>
  <c r="M32" i="52"/>
  <c r="N32" i="52"/>
  <c r="O32" i="52"/>
  <c r="P32" i="52"/>
  <c r="Q32" i="52"/>
  <c r="R32" i="52"/>
  <c r="S32" i="52"/>
  <c r="E33" i="26"/>
  <c r="L58" i="30"/>
  <c r="G34" i="26"/>
  <c r="E34" i="26"/>
  <c r="D34" i="26"/>
  <c r="B34" i="30"/>
  <c r="D33" i="26"/>
  <c r="C5" i="26"/>
  <c r="G28" i="26"/>
  <c r="G24" i="26"/>
  <c r="G23" i="26"/>
  <c r="G25" i="26"/>
  <c r="G26" i="26"/>
  <c r="I14" i="26"/>
  <c r="H14" i="26"/>
  <c r="G14" i="26"/>
  <c r="F14" i="26"/>
  <c r="E14" i="26"/>
  <c r="D14" i="26"/>
  <c r="I27" i="26"/>
  <c r="H27" i="26"/>
  <c r="G27" i="26"/>
  <c r="F27" i="26"/>
  <c r="E27" i="26"/>
  <c r="D27" i="26"/>
  <c r="B24" i="30"/>
  <c r="L35" i="30"/>
  <c r="B25" i="30"/>
  <c r="L36" i="30"/>
  <c r="B26" i="30"/>
  <c r="U10" i="30"/>
  <c r="B27" i="30"/>
  <c r="U11" i="30"/>
  <c r="B28" i="30"/>
  <c r="L39" i="30"/>
  <c r="B29" i="30"/>
  <c r="L15" i="30"/>
  <c r="B30" i="30"/>
  <c r="L16" i="30"/>
  <c r="B31" i="30"/>
  <c r="B32" i="30"/>
  <c r="B33" i="30"/>
  <c r="L41" i="30"/>
  <c r="C32" i="26"/>
  <c r="C31" i="26"/>
  <c r="C30" i="26"/>
  <c r="C26" i="26"/>
  <c r="C25" i="26"/>
  <c r="C23" i="26"/>
  <c r="C10" i="26"/>
  <c r="C7" i="26"/>
  <c r="F21" i="26"/>
  <c r="F20" i="26"/>
  <c r="F19" i="26"/>
  <c r="F18" i="26"/>
  <c r="F17" i="26"/>
  <c r="F16" i="26"/>
  <c r="U9" i="30"/>
  <c r="U8" i="30"/>
  <c r="L37" i="30"/>
  <c r="L38" i="30"/>
  <c r="U12" i="30"/>
  <c r="U23" i="30"/>
  <c r="U24" i="30"/>
  <c r="L40" i="30"/>
  <c r="C6" i="26"/>
  <c r="B17" i="30"/>
  <c r="L52" i="30"/>
  <c r="B18" i="30"/>
  <c r="L53" i="30"/>
  <c r="B19" i="30"/>
  <c r="L54" i="30"/>
  <c r="B20" i="30"/>
  <c r="L55" i="30"/>
  <c r="B21" i="30"/>
  <c r="L56" i="30"/>
  <c r="B22" i="30"/>
  <c r="L57" i="30"/>
  <c r="B23" i="30"/>
  <c r="L14" i="30"/>
  <c r="B7" i="30"/>
  <c r="B8" i="30"/>
  <c r="B9" i="30"/>
  <c r="B10" i="30"/>
  <c r="B11" i="30"/>
  <c r="B12" i="30"/>
  <c r="L12" i="30"/>
  <c r="B13" i="30"/>
  <c r="B14" i="30"/>
  <c r="B15" i="30"/>
  <c r="B16" i="30"/>
  <c r="L51" i="30"/>
  <c r="B38" i="30"/>
  <c r="B39" i="30"/>
  <c r="B40" i="30"/>
  <c r="L17" i="30"/>
  <c r="E28" i="26"/>
  <c r="H28" i="26"/>
  <c r="B6" i="30"/>
  <c r="I32" i="26"/>
  <c r="I31" i="26"/>
  <c r="I30" i="26"/>
  <c r="S50" i="30"/>
  <c r="AB21" i="30"/>
  <c r="L13" i="30"/>
  <c r="L42" i="30"/>
  <c r="L30" i="30"/>
  <c r="U22" i="30"/>
  <c r="S34" i="30"/>
  <c r="AB5" i="30"/>
  <c r="L29" i="30"/>
  <c r="U7" i="30"/>
  <c r="L28" i="30"/>
  <c r="U6" i="30"/>
  <c r="L11" i="30"/>
  <c r="L27" i="30"/>
  <c r="S21" i="30"/>
  <c r="S5" i="30"/>
  <c r="L10" i="30"/>
  <c r="L26" i="30"/>
  <c r="L6" i="30"/>
  <c r="L22" i="30"/>
  <c r="L9" i="30"/>
  <c r="L25" i="30"/>
  <c r="L8" i="30"/>
  <c r="L24" i="30"/>
  <c r="L7" i="30"/>
  <c r="L23" i="30"/>
  <c r="H25" i="26"/>
  <c r="H30" i="26"/>
  <c r="H31" i="26"/>
  <c r="H32" i="26"/>
  <c r="G31" i="26"/>
  <c r="G30" i="26"/>
  <c r="D12" i="26"/>
  <c r="D13" i="26"/>
  <c r="F32" i="26"/>
  <c r="F31" i="26"/>
  <c r="F30" i="26"/>
  <c r="F26" i="26"/>
  <c r="F25" i="26"/>
  <c r="F13" i="26"/>
  <c r="D32" i="26"/>
  <c r="D31" i="26"/>
  <c r="D30" i="26"/>
  <c r="D26" i="26"/>
  <c r="D25" i="26"/>
  <c r="E8" i="26"/>
  <c r="E32" i="26"/>
  <c r="H12" i="26"/>
  <c r="B87" i="30"/>
  <c r="B88" i="30"/>
  <c r="B89" i="30"/>
  <c r="B90" i="30"/>
  <c r="B91" i="30"/>
  <c r="E38" i="26"/>
  <c r="E31" i="26"/>
  <c r="E30" i="26"/>
  <c r="E26" i="26"/>
  <c r="E25" i="26"/>
  <c r="AA3" i="1"/>
  <c r="E13" i="26"/>
  <c r="E24" i="26"/>
  <c r="E23" i="26"/>
  <c r="E7" i="26"/>
  <c r="E5" i="26"/>
  <c r="E6" i="26"/>
  <c r="E22" i="26"/>
  <c r="D11" i="26"/>
  <c r="E12" i="26"/>
  <c r="E11" i="26"/>
  <c r="D93" i="30" a="1"/>
  <c r="D93" i="30"/>
  <c r="I93" i="30" a="1"/>
  <c r="I93" i="30"/>
  <c r="E39" i="26"/>
  <c r="D91" i="30"/>
  <c r="D87" i="30"/>
  <c r="D90" i="30"/>
  <c r="D89" i="30"/>
  <c r="D88" i="30"/>
  <c r="C89" i="30"/>
  <c r="H90" i="30"/>
  <c r="C88" i="30"/>
  <c r="C87" i="30"/>
  <c r="C90" i="30"/>
  <c r="C91" i="30"/>
  <c r="H87" i="30"/>
  <c r="G88" i="30"/>
  <c r="H89" i="30"/>
  <c r="H91" i="30"/>
  <c r="G90" i="30"/>
  <c r="H88" i="30"/>
  <c r="G89" i="30"/>
  <c r="G87" i="30"/>
  <c r="G91" i="30"/>
  <c r="G32" i="26"/>
  <c r="I89" i="30"/>
  <c r="I88" i="30"/>
  <c r="I90" i="30"/>
  <c r="I91" i="30"/>
  <c r="I87" i="30"/>
  <c r="G22" i="26"/>
  <c r="F93" i="30" a="1"/>
  <c r="F93" i="30"/>
  <c r="F90" i="30"/>
  <c r="F91" i="30"/>
  <c r="F88" i="30"/>
  <c r="F89" i="30"/>
  <c r="F87" i="30"/>
  <c r="E93" i="30" a="1"/>
  <c r="E93" i="30"/>
  <c r="E89" i="30"/>
  <c r="E90" i="30"/>
  <c r="E91" i="30"/>
  <c r="E88" i="30"/>
  <c r="E87" i="30"/>
  <c r="E29" i="26"/>
  <c r="C29" i="26"/>
  <c r="H29" i="26"/>
  <c r="I29" i="26"/>
  <c r="D29" i="26"/>
  <c r="G29" i="26"/>
  <c r="F29" i="26"/>
  <c r="H93" i="30" a="1"/>
  <c r="H93" i="30"/>
  <c r="G93" i="30" a="1"/>
  <c r="G93" i="30"/>
  <c r="C93" i="30" a="1"/>
  <c r="C93" i="30"/>
  <c r="I25" i="26"/>
  <c r="I12" i="26"/>
  <c r="I26" i="26"/>
  <c r="I13" i="26"/>
  <c r="I11" i="26"/>
  <c r="G15" i="26"/>
  <c r="G20" i="26"/>
  <c r="G19" i="26"/>
  <c r="G18" i="26"/>
  <c r="G16" i="26"/>
  <c r="G17" i="26"/>
  <c r="G21" i="26"/>
  <c r="G35" i="26"/>
  <c r="E15" i="26"/>
  <c r="E20" i="26"/>
  <c r="E19" i="26"/>
  <c r="E18" i="26"/>
  <c r="E16" i="26"/>
  <c r="E17" i="26"/>
  <c r="E21" i="26"/>
  <c r="E35" i="26"/>
  <c r="D24" i="26"/>
  <c r="D5" i="26"/>
  <c r="D8" i="26"/>
  <c r="D15" i="26"/>
  <c r="D28" i="26"/>
  <c r="D6" i="26"/>
  <c r="D7" i="26"/>
  <c r="G8" i="26"/>
  <c r="G12" i="26"/>
  <c r="G13" i="26"/>
  <c r="G9" i="26"/>
  <c r="C20" i="26"/>
  <c r="C19" i="26"/>
  <c r="C18" i="26"/>
  <c r="C15" i="26"/>
  <c r="C27" i="26"/>
  <c r="C24" i="26"/>
  <c r="C16" i="26"/>
  <c r="G11" i="26"/>
  <c r="C22" i="26"/>
  <c r="C28" i="26"/>
  <c r="C14" i="26"/>
  <c r="D10" i="26"/>
  <c r="C17" i="26"/>
  <c r="D9" i="26"/>
  <c r="D18" i="26"/>
  <c r="D20" i="26"/>
  <c r="D19" i="26"/>
  <c r="D21" i="26"/>
  <c r="D16" i="26"/>
  <c r="D23" i="26"/>
  <c r="D22" i="26"/>
  <c r="G10" i="26"/>
  <c r="D17" i="26"/>
  <c r="G7" i="26"/>
  <c r="C13" i="26"/>
  <c r="G6" i="26"/>
  <c r="E10" i="26"/>
  <c r="D35" i="26"/>
  <c r="D39" i="26"/>
  <c r="C21" i="26"/>
  <c r="C35" i="26"/>
  <c r="G40" i="26"/>
  <c r="D40" i="26"/>
  <c r="C9" i="26"/>
  <c r="D38" i="26"/>
  <c r="C8" i="26"/>
  <c r="E9" i="26"/>
  <c r="G5" i="26"/>
  <c r="G39" i="26"/>
  <c r="E40" i="26"/>
  <c r="C12" i="26"/>
  <c r="C11" i="26"/>
  <c r="G38" i="26"/>
  <c r="C38" i="26"/>
  <c r="C40" i="26"/>
  <c r="C39" i="26"/>
  <c r="I24" i="26"/>
  <c r="I21" i="26"/>
  <c r="I20" i="26"/>
  <c r="I19" i="26"/>
  <c r="I18" i="26"/>
  <c r="I17" i="26"/>
  <c r="I16" i="26"/>
  <c r="H23" i="26"/>
  <c r="H21" i="26"/>
  <c r="H20" i="26"/>
  <c r="H19" i="26"/>
  <c r="H18" i="26"/>
  <c r="H17" i="26"/>
  <c r="H16" i="26"/>
  <c r="I23" i="26"/>
  <c r="I22" i="26"/>
  <c r="I34" i="26"/>
  <c r="I5" i="26"/>
  <c r="H13" i="26"/>
  <c r="H11" i="26"/>
  <c r="H24" i="26"/>
  <c r="H26" i="26"/>
  <c r="H22" i="26"/>
  <c r="I28" i="26"/>
  <c r="I7" i="26"/>
  <c r="I10" i="26"/>
  <c r="H10" i="26"/>
  <c r="I15" i="26"/>
  <c r="I8" i="26"/>
  <c r="I35" i="26"/>
  <c r="H15" i="26"/>
  <c r="H35" i="26"/>
  <c r="H9" i="26"/>
  <c r="I9" i="26"/>
  <c r="H8" i="26"/>
  <c r="H34" i="26"/>
  <c r="H7" i="26"/>
  <c r="H5" i="26"/>
  <c r="I6" i="26"/>
  <c r="I39" i="26"/>
  <c r="I40" i="26"/>
  <c r="I38" i="26"/>
  <c r="H6" i="26"/>
  <c r="J18" i="30"/>
  <c r="H40" i="26"/>
  <c r="H39" i="26"/>
  <c r="H38" i="26"/>
  <c r="C34" i="26"/>
  <c r="V26" i="30" a="1"/>
  <c r="V26" i="30"/>
  <c r="F24" i="26"/>
  <c r="F23" i="26"/>
  <c r="F9" i="26"/>
  <c r="F22" i="26"/>
  <c r="F5" i="26"/>
  <c r="F7" i="26"/>
  <c r="F8" i="26"/>
  <c r="F15" i="26"/>
  <c r="F28" i="26"/>
  <c r="F12" i="26"/>
  <c r="F11" i="26"/>
  <c r="F40" i="26"/>
  <c r="F6" i="26"/>
  <c r="F10" i="26"/>
  <c r="F38" i="26"/>
  <c r="F35" i="26"/>
  <c r="V8" i="30" a="1"/>
  <c r="V8" i="30"/>
  <c r="M39" i="30" a="1"/>
  <c r="M39" i="30"/>
  <c r="M11" i="30" a="1"/>
  <c r="M54" i="30" a="1"/>
  <c r="M54" i="30"/>
  <c r="M52" i="30" a="1"/>
  <c r="M52" i="30"/>
  <c r="M26" i="30" a="1"/>
  <c r="M26" i="30"/>
  <c r="J23" i="30"/>
  <c r="M29" i="30" a="1"/>
  <c r="M29" i="30"/>
  <c r="V9" i="30" a="1"/>
  <c r="V9" i="30"/>
  <c r="V11" i="30" a="1"/>
  <c r="V11" i="30"/>
  <c r="M57" i="30" a="1"/>
  <c r="M57" i="30"/>
  <c r="J16" i="30"/>
  <c r="V22" i="30" a="1"/>
  <c r="V22" i="30"/>
  <c r="J30" i="30"/>
  <c r="M24" i="30" a="1"/>
  <c r="M24" i="30"/>
  <c r="M9" i="30" a="1"/>
  <c r="M9" i="30"/>
  <c r="M56" i="30" a="1"/>
  <c r="M56" i="30"/>
  <c r="J12" i="30"/>
  <c r="M35" i="30" a="1"/>
  <c r="M8" i="30" a="1"/>
  <c r="M8" i="30"/>
  <c r="V12" i="30" a="1"/>
  <c r="V12" i="30"/>
  <c r="M25" i="30" a="1"/>
  <c r="M25" i="30"/>
  <c r="M41" i="30" a="1"/>
  <c r="M41" i="30"/>
  <c r="M40" i="30" a="1"/>
  <c r="M40" i="30"/>
  <c r="V7" i="30" a="1"/>
  <c r="V7" i="30"/>
  <c r="M13" i="30" a="1"/>
  <c r="M28" i="30" a="1"/>
  <c r="M30" i="30" a="1"/>
  <c r="M30" i="30"/>
  <c r="M16" i="30" a="1"/>
  <c r="V6" i="30" a="1"/>
  <c r="M53" i="30" a="1"/>
  <c r="M53" i="30"/>
  <c r="M42" i="30" a="1"/>
  <c r="M42" i="30"/>
  <c r="M14" i="30" a="1"/>
  <c r="M55" i="30" a="1"/>
  <c r="M55" i="30"/>
  <c r="M36" i="30" a="1"/>
  <c r="M36" i="30"/>
  <c r="M15" i="30" a="1"/>
  <c r="M10" i="30" a="1"/>
  <c r="M27" i="30" a="1"/>
  <c r="M27" i="30"/>
  <c r="M23" i="30" a="1"/>
  <c r="M23" i="30"/>
  <c r="M51" i="30" a="1"/>
  <c r="M51" i="30"/>
  <c r="V25" i="30" a="1"/>
  <c r="V25" i="30"/>
  <c r="M12" i="30" a="1"/>
  <c r="V10" i="30" a="1"/>
  <c r="V10" i="30"/>
  <c r="V24" i="30" a="1"/>
  <c r="V24" i="30"/>
  <c r="M38" i="30" a="1"/>
  <c r="M38" i="30"/>
  <c r="M37" i="30" a="1"/>
  <c r="M37" i="30"/>
  <c r="V23" i="30" a="1"/>
  <c r="V23" i="30"/>
  <c r="M58" i="30" a="1"/>
  <c r="M58" i="30"/>
  <c r="M7" i="30" a="1"/>
  <c r="F39" i="26"/>
  <c r="M22" i="30" a="1"/>
  <c r="M22" i="30"/>
  <c r="M6" i="30" a="1"/>
  <c r="P45" i="30"/>
  <c r="O45" i="30"/>
  <c r="R45" i="30"/>
  <c r="S45" i="30"/>
  <c r="Q45" i="30"/>
  <c r="N45" i="30"/>
  <c r="M28" i="30"/>
  <c r="M45" i="30"/>
  <c r="Y15" i="30"/>
  <c r="M14" i="30"/>
  <c r="M11" i="30"/>
  <c r="V6" i="30"/>
  <c r="V15" i="30"/>
  <c r="M12" i="30"/>
  <c r="M15" i="30"/>
  <c r="M16" i="30"/>
  <c r="M10" i="30"/>
  <c r="Z15" i="30"/>
  <c r="R47" i="30"/>
  <c r="AB15" i="30"/>
  <c r="M13" i="30"/>
  <c r="N47" i="30"/>
  <c r="M35" i="30"/>
  <c r="M47" i="30"/>
  <c r="P47" i="30"/>
  <c r="M7" i="30"/>
  <c r="O47" i="30"/>
  <c r="Q47" i="30"/>
  <c r="S47" i="30"/>
  <c r="W15" i="30"/>
  <c r="X15" i="30"/>
  <c r="AA15" i="30"/>
  <c r="S44" i="30"/>
  <c r="O44" i="30"/>
  <c r="P44" i="30"/>
  <c r="N44" i="30"/>
  <c r="Q44" i="30"/>
  <c r="R44" i="30"/>
  <c r="M6" i="30"/>
  <c r="M44" i="30"/>
  <c r="M17" i="30" a="1"/>
  <c r="M17" i="30"/>
  <c r="S58" i="30"/>
  <c r="R58" i="30"/>
  <c r="Q58" i="30"/>
  <c r="P58" i="30"/>
  <c r="O58" i="30"/>
  <c r="N58" i="30"/>
  <c r="S57" i="30"/>
  <c r="R57" i="30"/>
  <c r="Q57" i="30"/>
  <c r="P57" i="30"/>
  <c r="O57" i="30"/>
  <c r="N57" i="30"/>
  <c r="S56" i="30"/>
  <c r="R56" i="30"/>
  <c r="Q56" i="30"/>
  <c r="P56" i="30"/>
  <c r="O56" i="30"/>
  <c r="N56" i="30"/>
  <c r="S55" i="30"/>
  <c r="R55" i="30"/>
  <c r="Q55" i="30"/>
  <c r="P55" i="30"/>
  <c r="O55" i="30"/>
  <c r="N55" i="30"/>
  <c r="S54" i="30"/>
  <c r="R54" i="30"/>
  <c r="Q54" i="30"/>
  <c r="P54" i="30"/>
  <c r="O54" i="30"/>
  <c r="N54" i="30"/>
  <c r="S53" i="30"/>
  <c r="R53" i="30"/>
  <c r="Q53" i="30"/>
  <c r="P53" i="30"/>
  <c r="O53" i="30"/>
  <c r="N53" i="30"/>
  <c r="S52" i="30"/>
  <c r="R52" i="30"/>
  <c r="Q52" i="30"/>
  <c r="P52" i="30"/>
  <c r="O52" i="30"/>
  <c r="N52" i="30"/>
  <c r="S51" i="30"/>
  <c r="R51" i="30"/>
  <c r="Q51" i="30"/>
  <c r="P51" i="30"/>
  <c r="O51" i="30"/>
  <c r="N51" i="30"/>
  <c r="S42" i="30"/>
  <c r="R42" i="30"/>
  <c r="Q42" i="30"/>
  <c r="P42" i="30"/>
  <c r="O42" i="30"/>
  <c r="N42" i="30"/>
  <c r="I44" i="30"/>
  <c r="I43" i="30"/>
  <c r="H44" i="30"/>
  <c r="H43" i="30"/>
  <c r="G44" i="30"/>
  <c r="G43" i="30"/>
  <c r="F44" i="30"/>
  <c r="F43" i="30"/>
  <c r="E44" i="30"/>
  <c r="E43" i="30"/>
  <c r="D44" i="30"/>
  <c r="D43" i="30"/>
  <c r="C44" i="30"/>
  <c r="C43" i="30"/>
  <c r="S41" i="30"/>
  <c r="R41" i="30"/>
  <c r="Q41" i="30"/>
  <c r="P41" i="30"/>
  <c r="O41" i="30"/>
  <c r="N41" i="30"/>
  <c r="S40" i="30"/>
  <c r="R40" i="30"/>
  <c r="Q40" i="30"/>
  <c r="P40" i="30"/>
  <c r="O40" i="30"/>
  <c r="N40" i="30"/>
  <c r="S39" i="30"/>
  <c r="R39" i="30"/>
  <c r="Q39" i="30"/>
  <c r="P39" i="30"/>
  <c r="O39" i="30"/>
  <c r="N39" i="30"/>
  <c r="S38" i="30"/>
  <c r="R38" i="30"/>
  <c r="Q38" i="30"/>
  <c r="P38" i="30"/>
  <c r="O38" i="30"/>
  <c r="N38" i="30"/>
  <c r="S37" i="30"/>
  <c r="R37" i="30"/>
  <c r="Q37" i="30"/>
  <c r="P37" i="30"/>
  <c r="O37" i="30"/>
  <c r="N37" i="30"/>
  <c r="S36" i="30"/>
  <c r="R36" i="30"/>
  <c r="Q36" i="30"/>
  <c r="P36" i="30"/>
  <c r="O36" i="30"/>
  <c r="N36" i="30"/>
  <c r="S35" i="30"/>
  <c r="R35" i="30"/>
  <c r="Q35" i="30"/>
  <c r="P35" i="30"/>
  <c r="O35" i="30"/>
  <c r="N35" i="30"/>
  <c r="S30" i="30"/>
  <c r="R30" i="30"/>
  <c r="Q30" i="30"/>
  <c r="P30" i="30"/>
  <c r="O30" i="30"/>
  <c r="N30" i="30"/>
  <c r="S29" i="30"/>
  <c r="R29" i="30"/>
  <c r="Q29" i="30"/>
  <c r="P29" i="30"/>
  <c r="O29" i="30"/>
  <c r="N29" i="30"/>
  <c r="S28" i="30"/>
  <c r="R28" i="30"/>
  <c r="Q28" i="30"/>
  <c r="P28" i="30"/>
  <c r="O28" i="30"/>
  <c r="N28" i="30"/>
  <c r="S27" i="30"/>
  <c r="R27" i="30"/>
  <c r="Q27" i="30"/>
  <c r="P27" i="30"/>
  <c r="O27" i="30"/>
  <c r="N27" i="30"/>
  <c r="AB26" i="30"/>
  <c r="AA26" i="30"/>
  <c r="Z26" i="30"/>
  <c r="Y26" i="30"/>
  <c r="X26" i="30"/>
  <c r="W26" i="30"/>
  <c r="S26" i="30"/>
  <c r="R26" i="30"/>
  <c r="Q26" i="30"/>
  <c r="P26" i="30"/>
  <c r="O26" i="30"/>
  <c r="N26" i="30"/>
  <c r="AB25" i="30"/>
  <c r="AA25" i="30"/>
  <c r="Z25" i="30"/>
  <c r="Y25" i="30"/>
  <c r="X25" i="30"/>
  <c r="W25" i="30"/>
  <c r="S25" i="30"/>
  <c r="R25" i="30"/>
  <c r="Q25" i="30"/>
  <c r="P25" i="30"/>
  <c r="O25" i="30"/>
  <c r="N25" i="30"/>
  <c r="AB24" i="30"/>
  <c r="AA24" i="30"/>
  <c r="Z24" i="30"/>
  <c r="Y24" i="30"/>
  <c r="X24" i="30"/>
  <c r="W24" i="30"/>
  <c r="S24" i="30"/>
  <c r="R24" i="30"/>
  <c r="Q24" i="30"/>
  <c r="P24" i="30"/>
  <c r="O24" i="30"/>
  <c r="N24" i="30"/>
  <c r="AB23" i="30"/>
  <c r="AA23" i="30"/>
  <c r="Z23" i="30"/>
  <c r="Y23" i="30"/>
  <c r="X23" i="30"/>
  <c r="W23" i="30"/>
  <c r="S23" i="30"/>
  <c r="R23" i="30"/>
  <c r="Q23" i="30"/>
  <c r="P23" i="30"/>
  <c r="O23" i="30"/>
  <c r="N23" i="30"/>
  <c r="AB22" i="30"/>
  <c r="AA22" i="30"/>
  <c r="Z22" i="30"/>
  <c r="Y22" i="30"/>
  <c r="X22" i="30"/>
  <c r="W22" i="30"/>
  <c r="S22" i="30"/>
  <c r="R22" i="30"/>
  <c r="Q22" i="30"/>
  <c r="P22" i="30"/>
  <c r="O22" i="30"/>
  <c r="N22" i="30"/>
  <c r="S17" i="30"/>
  <c r="R17" i="30"/>
  <c r="Q17" i="30"/>
  <c r="P17" i="30"/>
  <c r="O17" i="30"/>
  <c r="N17" i="30"/>
  <c r="S16" i="30"/>
  <c r="R16" i="30"/>
  <c r="Q16" i="30"/>
  <c r="P16" i="30"/>
  <c r="O16" i="30"/>
  <c r="N16" i="30"/>
  <c r="S15" i="30"/>
  <c r="R15" i="30"/>
  <c r="Q15" i="30"/>
  <c r="P15" i="30"/>
  <c r="O15" i="30"/>
  <c r="N15" i="30"/>
  <c r="S14" i="30"/>
  <c r="R14" i="30"/>
  <c r="Q14" i="30"/>
  <c r="P14" i="30"/>
  <c r="O14" i="30"/>
  <c r="N14" i="30"/>
  <c r="S13" i="30"/>
  <c r="R13" i="30"/>
  <c r="Q13" i="30"/>
  <c r="P13" i="30"/>
  <c r="O13" i="30"/>
  <c r="N13" i="30"/>
  <c r="AB12" i="30"/>
  <c r="AA12" i="30"/>
  <c r="Z12" i="30"/>
  <c r="Y12" i="30"/>
  <c r="X12" i="30"/>
  <c r="W12" i="30"/>
  <c r="S12" i="30"/>
  <c r="R12" i="30"/>
  <c r="Q12" i="30"/>
  <c r="P12" i="30"/>
  <c r="O12" i="30"/>
  <c r="N12" i="30"/>
  <c r="AB11" i="30"/>
  <c r="AA11" i="30"/>
  <c r="Z11" i="30"/>
  <c r="Y11" i="30"/>
  <c r="X11" i="30"/>
  <c r="W11" i="30"/>
  <c r="S11" i="30"/>
  <c r="R11" i="30"/>
  <c r="Q11" i="30"/>
  <c r="P11" i="30"/>
  <c r="O11" i="30"/>
  <c r="N11" i="30"/>
  <c r="AB10" i="30"/>
  <c r="AA10" i="30"/>
  <c r="Z10" i="30"/>
  <c r="Y10" i="30"/>
  <c r="X10" i="30"/>
  <c r="W10" i="30"/>
  <c r="S10" i="30"/>
  <c r="R10" i="30"/>
  <c r="Q10" i="30"/>
  <c r="P10" i="30"/>
  <c r="O10" i="30"/>
  <c r="N10" i="30"/>
  <c r="AB9" i="30"/>
  <c r="AA9" i="30"/>
  <c r="Z9" i="30"/>
  <c r="Y9" i="30"/>
  <c r="X9" i="30"/>
  <c r="W9" i="30"/>
  <c r="S9" i="30"/>
  <c r="R9" i="30"/>
  <c r="Q9" i="30"/>
  <c r="P9" i="30"/>
  <c r="O9" i="30"/>
  <c r="N9" i="30"/>
  <c r="AB8" i="30"/>
  <c r="AA8" i="30"/>
  <c r="Z8" i="30"/>
  <c r="Y8" i="30"/>
  <c r="X8" i="30"/>
  <c r="W8" i="30"/>
  <c r="S8" i="30"/>
  <c r="R8" i="30"/>
  <c r="Q8" i="30"/>
  <c r="P8" i="30"/>
  <c r="O8" i="30"/>
  <c r="N8" i="30"/>
  <c r="AB7" i="30"/>
  <c r="AA7" i="30"/>
  <c r="Z7" i="30"/>
  <c r="Y7" i="30"/>
  <c r="X7" i="30"/>
  <c r="W7" i="30"/>
  <c r="S7" i="30"/>
  <c r="R7" i="30"/>
  <c r="Q7" i="30"/>
  <c r="P7" i="30"/>
  <c r="O7" i="30"/>
  <c r="N7" i="30"/>
  <c r="AB6" i="30"/>
  <c r="AA6" i="30"/>
  <c r="Z6" i="30"/>
  <c r="Y6" i="30"/>
  <c r="X6" i="30"/>
  <c r="W6" i="30"/>
  <c r="S6" i="30"/>
  <c r="R6" i="30"/>
  <c r="Q6" i="30"/>
  <c r="P6" i="30"/>
  <c r="O6" i="30"/>
  <c r="N6" i="30"/>
  <c r="I34" i="30"/>
  <c r="I33" i="30"/>
  <c r="I32" i="30"/>
  <c r="I31" i="30"/>
  <c r="I30" i="30"/>
  <c r="I29" i="30"/>
  <c r="I28" i="30"/>
  <c r="I27" i="30"/>
  <c r="I26" i="30"/>
  <c r="I25" i="30"/>
  <c r="I24" i="30"/>
  <c r="I23" i="30"/>
  <c r="I22" i="30"/>
  <c r="I21" i="30"/>
  <c r="I20" i="30"/>
  <c r="I19" i="30"/>
  <c r="I18" i="30"/>
  <c r="I17" i="30"/>
  <c r="I16" i="30"/>
  <c r="I15" i="30"/>
  <c r="I14" i="30"/>
  <c r="I13" i="30"/>
  <c r="I12" i="30"/>
  <c r="I11" i="30"/>
  <c r="I10" i="30"/>
  <c r="I9" i="30"/>
  <c r="I8" i="30"/>
  <c r="I7" i="30"/>
  <c r="H34" i="30"/>
  <c r="H33" i="30"/>
  <c r="H32" i="30"/>
  <c r="H31" i="30"/>
  <c r="H30" i="30"/>
  <c r="H29" i="30"/>
  <c r="H28" i="30"/>
  <c r="H27" i="30"/>
  <c r="H26" i="30"/>
  <c r="H25" i="30"/>
  <c r="H24" i="30"/>
  <c r="H23" i="30"/>
  <c r="H22" i="30"/>
  <c r="H21" i="30"/>
  <c r="H20" i="30"/>
  <c r="H19" i="30"/>
  <c r="H18" i="30"/>
  <c r="H17" i="30"/>
  <c r="H16" i="30"/>
  <c r="H15" i="30"/>
  <c r="H14" i="30"/>
  <c r="H13" i="30"/>
  <c r="H12" i="30"/>
  <c r="H11" i="30"/>
  <c r="H10" i="30"/>
  <c r="H9" i="30"/>
  <c r="H8" i="30"/>
  <c r="H7" i="30"/>
  <c r="G34" i="30"/>
  <c r="G33" i="30"/>
  <c r="G32" i="30"/>
  <c r="G31" i="30"/>
  <c r="G30" i="30"/>
  <c r="G29" i="30"/>
  <c r="G28" i="30"/>
  <c r="G27" i="30"/>
  <c r="G26" i="30"/>
  <c r="G25" i="30"/>
  <c r="G24" i="30"/>
  <c r="G23" i="30"/>
  <c r="G22" i="30"/>
  <c r="G21" i="30"/>
  <c r="G20" i="30"/>
  <c r="G19" i="30"/>
  <c r="G18" i="30"/>
  <c r="G17" i="30"/>
  <c r="G16" i="30"/>
  <c r="G15" i="30"/>
  <c r="G14" i="30"/>
  <c r="G13" i="30"/>
  <c r="G12" i="30"/>
  <c r="G11" i="30"/>
  <c r="G10" i="30"/>
  <c r="G9" i="30"/>
  <c r="G8" i="30"/>
  <c r="G7" i="30"/>
  <c r="F34" i="30"/>
  <c r="F33" i="30"/>
  <c r="F32" i="30"/>
  <c r="F31" i="30"/>
  <c r="F30" i="30"/>
  <c r="F29" i="30"/>
  <c r="F28" i="30"/>
  <c r="F27" i="30"/>
  <c r="F26" i="30"/>
  <c r="F25" i="30"/>
  <c r="F24" i="30"/>
  <c r="F23" i="30"/>
  <c r="F22" i="30"/>
  <c r="F21" i="30"/>
  <c r="F20" i="30"/>
  <c r="F19" i="30"/>
  <c r="F18" i="30"/>
  <c r="F17" i="30"/>
  <c r="F16" i="30"/>
  <c r="F15" i="30"/>
  <c r="F14" i="30"/>
  <c r="F13" i="30"/>
  <c r="F12" i="30"/>
  <c r="F11" i="30"/>
  <c r="F10" i="30"/>
  <c r="F9" i="30"/>
  <c r="F8" i="30"/>
  <c r="F7" i="30"/>
  <c r="E34" i="30"/>
  <c r="E33" i="30"/>
  <c r="E32" i="30"/>
  <c r="E31" i="30"/>
  <c r="E30" i="30"/>
  <c r="E29" i="30"/>
  <c r="E28" i="30"/>
  <c r="E27" i="30"/>
  <c r="E26" i="30"/>
  <c r="E25" i="30"/>
  <c r="E24" i="30"/>
  <c r="E23" i="30"/>
  <c r="E22" i="30"/>
  <c r="E21" i="30"/>
  <c r="E20" i="30"/>
  <c r="E19" i="30"/>
  <c r="E18" i="30"/>
  <c r="E17" i="30"/>
  <c r="E16" i="30"/>
  <c r="E15" i="30"/>
  <c r="E14" i="30"/>
  <c r="E13" i="30"/>
  <c r="E12" i="30"/>
  <c r="E11" i="30"/>
  <c r="E10" i="30"/>
  <c r="E9" i="30"/>
  <c r="E8" i="30"/>
  <c r="E7" i="30"/>
  <c r="D34" i="30"/>
  <c r="D33" i="30"/>
  <c r="D32" i="30"/>
  <c r="D31" i="30"/>
  <c r="D30" i="30"/>
  <c r="D29" i="30"/>
  <c r="D28" i="30"/>
  <c r="D27" i="30"/>
  <c r="D26" i="30"/>
  <c r="D25" i="30"/>
  <c r="D24" i="30"/>
  <c r="D23" i="30"/>
  <c r="D22" i="30"/>
  <c r="D21" i="30"/>
  <c r="D20" i="30"/>
  <c r="D19" i="30"/>
  <c r="D18" i="30"/>
  <c r="D17" i="30"/>
  <c r="D16" i="30"/>
  <c r="D15" i="30"/>
  <c r="D14" i="30"/>
  <c r="D13" i="30"/>
  <c r="D12" i="30"/>
  <c r="D11" i="30"/>
  <c r="D10" i="30"/>
  <c r="D9" i="30"/>
  <c r="D8" i="30"/>
  <c r="D7" i="30"/>
  <c r="C34" i="30"/>
  <c r="C33" i="30"/>
  <c r="C32" i="30"/>
  <c r="C31" i="30"/>
  <c r="C30" i="30"/>
  <c r="C29" i="30"/>
  <c r="C28" i="30"/>
  <c r="C27" i="30"/>
  <c r="C26" i="30"/>
  <c r="C25" i="30"/>
  <c r="C24" i="30"/>
  <c r="C23" i="30"/>
  <c r="C22" i="30"/>
  <c r="C21" i="30"/>
  <c r="C20" i="30"/>
  <c r="C19" i="30"/>
  <c r="C18" i="30"/>
  <c r="C17" i="30"/>
  <c r="C16" i="30"/>
  <c r="C15" i="30"/>
  <c r="C14" i="30"/>
  <c r="C13" i="30"/>
  <c r="C12" i="30"/>
  <c r="C11" i="30"/>
  <c r="C10" i="30"/>
  <c r="C9" i="30"/>
  <c r="C8" i="30"/>
  <c r="C7"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Sabine Gores</author>
  </authors>
  <commentList>
    <comment ref="D15" authorId="0" shapeId="0" xr:uid="{E5860389-ACB2-4385-BF05-27D685E5335D}">
      <text>
        <r>
          <rPr>
            <b/>
            <sz val="9"/>
            <color indexed="81"/>
            <rFont val="Segoe UI"/>
            <family val="2"/>
          </rPr>
          <t>Sabine Gores:</t>
        </r>
        <r>
          <rPr>
            <sz val="9"/>
            <color indexed="81"/>
            <rFont val="Segoe UI"/>
            <family val="2"/>
          </rPr>
          <t xml:space="preserve">
Summe stimmt auch in den Rohdaten nicht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tc={13CB792A-FBAD-491E-BFB6-4D35FCA60FD9}</author>
    <author>tc={C2C8DA89-D28A-4849-94A8-EFB2EB6517AE}</author>
  </authors>
  <commentList>
    <comment ref="U25" authorId="0" shapeId="0" xr:uid="{13CB792A-FBAD-491E-BFB6-4D35FCA60FD9}">
      <text>
        <r>
          <rPr>
            <sz val="10"/>
            <rFont val="Arial"/>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Diese Werte sollten nicht negativ sein</t>
        </r>
      </text>
    </comment>
    <comment ref="U26" authorId="1" shapeId="0" xr:uid="{C2C8DA89-D28A-4849-94A8-EFB2EB6517AE}">
      <text>
        <r>
          <rPr>
            <sz val="10"/>
            <rFont val="Arial"/>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Ich würde vorschlagen hier noch die Kategorie "Emissionen durch E-Fuels im inländischen Verkehr" - nur bei CARE angegeben (100% importiert)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tc={38F7A4F8-B3C7-4BAB-B5B5-53CA625AB15B}</author>
  </authors>
  <commentList>
    <comment ref="U26" authorId="0" shapeId="0" xr:uid="{38F7A4F8-B3C7-4BAB-B5B5-53CA625AB15B}">
      <text>
        <r>
          <rPr>
            <sz val="10"/>
            <rFont val="Arial"/>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Ich würde vorschlagen hier noch die Kategorie "Emissionen durch E-Fuels im inländischen Verkehr" - nur bei CARE angegeben (100% importiert)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tc={0D633BB5-A2CF-4339-B04E-61F9F284795A}</author>
  </authors>
  <commentList>
    <comment ref="U26" authorId="0" shapeId="0" xr:uid="{0D633BB5-A2CF-4339-B04E-61F9F284795A}">
      <text>
        <r>
          <rPr>
            <sz val="10"/>
            <rFont val="Arial"/>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Ich würde vorschlagen hier noch die Kategorie "Emissionen durch E-Fuels im inländischen Verkehr" - nur bei CARE angegeben (100% importiert)</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<sst xmlns="http://schemas.openxmlformats.org/spreadsheetml/2006/main" count="576" uniqueCount="198">
  <si>
    <t>Datengrundlage des Berichts "Deutsche Szenarien zur Treibhausgasneutralität im Vergleich. 
Zielerreichung unter Berücksichtigung der technischen und natürlichen Senken sowie der Kohlenstoffnutzung"</t>
  </si>
  <si>
    <t>Im Forschungsvorhaben des Umweltbundesamtes „Treibhausgasneutralität in der EU und in Deutschland: Die Konzeption einer Zielarchitektur unter Berücksichtigung von Senken“ (FKZ 3722 41 502 0) werden Treibhausgasneutralitätsszenarien für Deutschland systematisch miteinander verglichen.</t>
  </si>
  <si>
    <t xml:space="preserve">Die Ergebnisse des Vergleichs sind im Bericht "Deutsche Szenarien zur Treibhausgasneutralität im Vergleich" veröffentlicht. Die Graphiken sind ausschließlich mit den in diesem Bericht </t>
  </si>
  <si>
    <t>Link zum Analysebericht</t>
  </si>
  <si>
    <t xml:space="preserve">Für den Vergleich wurde eine einheitliche Bilanzierungsmethodik verfolgt. Diese ist im Bericht "Technisches Hintergrundpapier zur Szenarienanalyse. Methoden und Annahmen zum Vergleich deutscher Treibhausgasneutralitätsszenarien" dargestellt. </t>
  </si>
  <si>
    <t>Link zum Hintergrundpapier</t>
  </si>
  <si>
    <t xml:space="preserve">In der vorliegenden Excel-Datei werden die Daten und Grafiken aus diesem Dokument transparent zur Verfügung gestellt. </t>
  </si>
  <si>
    <t>Inhaltsverzeichnis</t>
  </si>
  <si>
    <t>ReadMe</t>
  </si>
  <si>
    <t>Daten, Quellen und Anmerkungen</t>
  </si>
  <si>
    <t>Graphiken</t>
  </si>
  <si>
    <t>Fig1</t>
  </si>
  <si>
    <t>THG-Erzeugung und Einbindung im Jahr 2045</t>
  </si>
  <si>
    <t>Fig1 engl</t>
  </si>
  <si>
    <t>GHG generation and removals in 2045</t>
  </si>
  <si>
    <t>Fig2a</t>
  </si>
  <si>
    <t>Gesamte THG-Erzeugung und Residualemissionen ohne LULUCF im Jahr 2045</t>
  </si>
  <si>
    <t>Fig2b</t>
  </si>
  <si>
    <t>Prozentuale, sektorale Verteilung der THG-Erzeugung im Jahr der Treibhausgasneutralität (2045/2050)</t>
  </si>
  <si>
    <t>Fig3a1</t>
  </si>
  <si>
    <t>Technische und natürliche Netto-Einbindungen im Jahr 2045 im Vergleich</t>
  </si>
  <si>
    <t>Fig3a2</t>
  </si>
  <si>
    <t xml:space="preserve">LULUCF Emissionen und Einbindungen im Jahr 2045 im Vergleich </t>
  </si>
  <si>
    <t>Fig3b</t>
  </si>
  <si>
    <t>Prozentuale technische und natürliche Netto-Einbindungen im Jahr der Treibhausgasneutralität (2045/2050) im Vergleich</t>
  </si>
  <si>
    <t>Fig4a</t>
  </si>
  <si>
    <t>Kohlenstoffabscheidung zur Speicherung in geologischen Formationen 2045</t>
  </si>
  <si>
    <t>Fig4b</t>
  </si>
  <si>
    <t>Prozentuale technische Speichermengen im Jahr der Treibhausgasneutralität (2045/2050)</t>
  </si>
  <si>
    <t>Fig5a</t>
  </si>
  <si>
    <t>Nutzung von Kohlenstoff 2045</t>
  </si>
  <si>
    <t xml:space="preserve">Bei Fragen wenden Sie sich bitte an: </t>
  </si>
  <si>
    <t>Sabine Gores, Öko-Institut</t>
  </si>
  <si>
    <t>s.gores@oeko.de</t>
  </si>
  <si>
    <t>Zentrale Daten der betrachteten Szenarien</t>
  </si>
  <si>
    <t>EU IA  - S2.5 (2024)</t>
  </si>
  <si>
    <t>Agora KN2045 (2021)</t>
  </si>
  <si>
    <t>DENA KN100 (2021)</t>
  </si>
  <si>
    <t>BDI Klimapfade 2.0 (2021)</t>
  </si>
  <si>
    <t>Agora KN2045 (2024)</t>
  </si>
  <si>
    <t>CARESupreme (2025)</t>
  </si>
  <si>
    <t>CARETech (2025)</t>
  </si>
  <si>
    <t>Energiewirtschaft</t>
  </si>
  <si>
    <t>Industrie</t>
  </si>
  <si>
    <t>Inländischer Verkehr</t>
  </si>
  <si>
    <t>Gebäude</t>
  </si>
  <si>
    <t>Landwirtschaft</t>
  </si>
  <si>
    <t>Abfallwirtschaft</t>
  </si>
  <si>
    <t>FoCCS inkl. CCU mittelfristig</t>
  </si>
  <si>
    <t>FoCCS Industrie</t>
  </si>
  <si>
    <t>FoCCS Energie</t>
  </si>
  <si>
    <t>Fossiles CCU (mittelfristig)</t>
  </si>
  <si>
    <t>Netto LULUCF</t>
  </si>
  <si>
    <t>Netto-Grünland</t>
  </si>
  <si>
    <t>Netto-Ackerland</t>
  </si>
  <si>
    <t>Netto-Feuchtgebiete</t>
  </si>
  <si>
    <t>Netto-Siedlungen</t>
  </si>
  <si>
    <t>Netto-Holzprodukte</t>
  </si>
  <si>
    <t>Netto-Wälder</t>
  </si>
  <si>
    <t>B(E)CCS incl BCCU mittelfristig</t>
  </si>
  <si>
    <t>BECCS (Industrie)</t>
  </si>
  <si>
    <t>BECCS (Energie)</t>
  </si>
  <si>
    <t>BCCS nicht-energetisch (Industrie)</t>
  </si>
  <si>
    <t>BWACCS (Energie)</t>
  </si>
  <si>
    <t>BCCU (mittelfristig)</t>
  </si>
  <si>
    <t>DACCS</t>
  </si>
  <si>
    <t>Sonstiges CDR</t>
  </si>
  <si>
    <t>Beschleunigte Verwitterung</t>
  </si>
  <si>
    <t>Pflanzenkohle</t>
  </si>
  <si>
    <t>Biomasse in Produkten</t>
  </si>
  <si>
    <t>Importierte CCU-Produkte</t>
  </si>
  <si>
    <t xml:space="preserve">E-Fuels </t>
  </si>
  <si>
    <t>LULUCF (nicht spezifiziert)</t>
  </si>
  <si>
    <t>THG-Erzeugung</t>
  </si>
  <si>
    <t>THG-Emissionen brutto</t>
  </si>
  <si>
    <t>THG-Emissionen netto</t>
  </si>
  <si>
    <t>Quelle: Öko-Institut, eigene Zusammenstellung</t>
  </si>
  <si>
    <t xml:space="preserve">Quellen der Szenarien: </t>
  </si>
  <si>
    <t>EC - European Commission (2024): Securing our future - Europe's 2040 climate target and path to climate neutrality by 2050 building a sustainable, just and prosperous society. Communication from the Commission to the European Parliament, the Council, the European Economic and Social Committee and the Committee of the Regions (COM/2024/63 final). Online verfügbar unter https://eur-lex.europa.eu/legal-content/EN/TXT/?uri=COM%3A2024%3A63%3AFIN, zuletzt geprüft am 14.10.2024.
In Verbindung mit: 
Gores, S.; Graichen, J. (2024): Discussion of the results of the 2040 Impact Assessment. Unter Mitarbeit von Cook, V. Öko-Institut (Hg.). Online verfügbar unter https://www.oeko.de/publikation/diskussion-der-ergebnisse-der-folgenabschaetzung-fuer-2040-englische-version/, zuletzt geprüft am 27.10.2024.</t>
  </si>
  <si>
    <t>Dambeck, H.; Ess, F.; Falkenberg, H.; Kemmler, A.; Kirchner, A.; Kreidelmeyer, S.; Koepp, M; Lübbers, S.; Piégsa, A.; Scheffer, S.; Spillmann, T.; Thamling, N.; Wünsch, A.; Wünsch, M.; Ziegenhagen, I.; Zimmer, W.; Blanck, R.; Böttcher, H.; Görz, W. K. … Lechtenböhmer, S. (2021): Klimaneutrales Deutschland 2045 - Wie Deutschland seine Klimaziele schon vor 2050 erreichen kann. Langfassung im Auftrag von Stiftung Klimaneutralität, Agora Energiewende und Agora Verkehrswende. Prognos; Öko-Institut; Wuppertal Institut für Klima, Umwelt, Energie. Online verfügbar unter https://www.agora-verkehrswende.de/fileadmin/Projekte/2021/KNDE_2045_Langfassung/Klimaneutrales_Deutschland_2045_Langfassung.pdf, zuletzt geprüft am 30.05.2022.</t>
  </si>
  <si>
    <t>Gierkink, M.; Wagner, J.; Czock, B. H.; Lilienkamp, A.; Moritz, M.; Pickert, L.; Sprenger, T.; Zinke, J.; Fiedler, S. (2021): dena-Leitstudie Aufbruch Klimaneutralität - Klimaneutralität 2045 - Transformation der Verbrauchssektoren und des Energiesystems. Energiewirtschaftliches Institut an der Universität zu Köln. Deutsche Energie-Agentur (Hg.). Berlin. Online verfügbar unter https://www.ewi.uni-koeln.de/de/publikationen/dena-ls2/, zuletzt geprüft am 02.04.2025.</t>
  </si>
  <si>
    <t>Burchardt, J.; Franke, K.; Herhold, P.; Hohaus, M.; Humpert, H.; Päivärinta, J.; Richenhagen, E.; Ritter, D.; Schönberger, S.; Schröder, J.; Strobl, S.; Tries, C.; Türpitz, A. (2021): Klimapfade 2.0 - Ein Wirtschaftsprogramm für Klima und Zukunft. Gutachten für den BDI. Boston Consulting Group (Hg.). Online verfügbar unter https://bdi.eu/publikation/news/klimapfade-2-0-ein-wirtschaftsprogramm-fuer-klima-und-zukunft/, zuletzt geprüft am 09.05.2022.</t>
  </si>
  <si>
    <t>Nesselhauf, L.; Fischer, C.; Müller, S.; Godron, P.; Huneke, F.; Koch, M.; Wauer, N.; Weiß, U.; Metz, J.; Münnich, P.; Brizay, A.; Chemnitz, C.; Klümper, W.; Elmer, C.-F.; Vieweg, M.; Wietschel, J. (2024): Klimaneutrales Deutschland - Von der Zielsetzung zur Umsetzung. Agora Think Tanks (Hg.). Online verfügbar unter https://www.agora-energiewende.de/publikationen/klimaneutrales-deutschland-studie, zuletzt geprüft am 11.11.2024</t>
  </si>
  <si>
    <t>Harthan, R.; Repenning, J.; Bei der Wieden, M.; Bürger, V.; Braungardt, S.; Cook, V.; Emele, L.; Hennenberg, K.; Kasten, P.; Ludig, S.; Mendelevitch, R.; Moosmann, L.; Pfeiffer, M.; Scheffler, M.; Steinbach, I.; Wiegmann, K.; Bussmann, S.; Fleiter, T.; Lotz, M. T.; Mandel, T.; Rehfeldt, M.; Yu, S. (2025, in Veröffentlichung): Ambitionierte Pfade für Treibhausgasneutralität in Deutschland: CARESupreme und CARETech - Ergebnisse aus dem Forschungsprojekt Transformation zu einem vollständig treibhausgasneutralen Deutschland (CARE). Öko-Institut; Fraunhofer ISI. Umweltbundesamt (Hg.).</t>
  </si>
  <si>
    <t>Anmerkungen zu den Graphiken:</t>
  </si>
  <si>
    <t>Der Verkehr wird hier ohne den internationalen Schiffs- und Seeverkehr betrachtet. Fossiles, biogenes oder atmosphärisches CCU für kurzfristige Produkte, vor allem E-Fuels, wird hier nicht einbezogen. Fossiler Anteil von WACCS ist in „FoCCS inkl. CCU mittelfristig“ enthalten. Es gilt das Territorialprinzip: Importe von Produkten auf Basis von Negativemissionen werden hier nicht als Entnahmen berücksichtigt, ihre Emissionen ausgewiesen, soweit möglich. Mittelfristiges, fossiles CCU wird als THG-Erzeugung oberhalb der Nulllinie dargestellt, im Gegensatz dazu BCCU als Einbindung unterhalb der Nulllinie (als Teil von B(E)CCS). Beide Elemente werden per Default im Industriesektor bilanziert, wenn in den Sektoren nichts anderes ausgewiesen wird.</t>
  </si>
  <si>
    <t>The transport sector is considered without including international shipping and maritime traffic. Fossil, biogenic, or atmospheric CCU for short-term products, particularly e-fuels, is not included. The fossil share of WACCS is categorised under ‘Fossil CCS (FoCCS) energy.’ The territorial principle applies: imports of products based on negative emissions are not considered as removal, while their emissions are included if information is available. Medium-term fossil CCU as GHG generation is shown as an emission, while BCCU is shown as a sink below the zero line as part of B(E)CCS. Both elements are accounted for by default in the industrial sector unless explicitly allocated to other sectors.</t>
  </si>
  <si>
    <t>Mittelfristiges, fossiles CCU wird unter der Annahme der konsequenten Kreislaufnutzung und CCS am Ende des Lebens und Vermeidung von Doppelzählung als FoCCS berücksichtigt und, falls nicht anders ausgewiesen, im Industriesektor bilanziert. Der fossile Anteil von WACCS ist in „FoCCS Energie“ enthalten. Fossiles, biogenes oder atmosphärisches CCU für kurzfristige Produkte, vor allem E-Fuels, wird hier nicht einbezogen. Emissionen aus der Verbrennung von E-Fuels sind nur in den CARE Szenarien verfügbar.</t>
  </si>
  <si>
    <t>Mittelfristiges, fossiles CCU wird unter der Annahme der konsequenten Kreislaufnutzung und CCS am Ende des Lebens und Vermeidung von Doppelzählung bei WACCS berücksichtigt. Und, falls nicht anders ausgewiesen, im Industriesektor bilanziert. Fossiler Anteil von WACCS ist in FoCCS Energie enthalten. Fossiles, biogenes oder atmosphärisches CCU für kurzfristige Produkte, vor allem E-Fuels, wird hier nicht einbezogen. Emissionen aus der Verbrennung von E-Fuels sind nur in den CARE-Szenarien verfügbar.</t>
  </si>
  <si>
    <t>Wenn keine weiteren Informationen verfügbar sind, werden Informationen über „BECCS“ (Bioenergy with Carbon Capture and Storage) dem Element „BCCS (Energie)“ zugewiesen. Die LULUCF Kategorie wird hier netto betrachtet und bedeutet konventionelles LULUCF, bezieht also z. B. Pflanzenkohle, beschleunigte Verwitterung (in keinem Szenario von Bedeutung) und direkte stoffliche Einbindung (bspw. in Biomethanol) nicht mit ein. Mittelfristiges BioCCU/DACCU (also Kunststoffe) und langfristiges BECCU/DACCU (also erzwungene Karbonisierung z. B. von Betonteilen, Abbruchbeton etc. ) werden hier dargestellt, allerdings weisen die Szenarien diese Elemente noch nicht oder nicht getrennt aus. Kurzfristiges CCU (E-Fuels) wird hier wegen der fehlenden Speicherwirkung nicht einbezogen. Importe von E-Fuels und anderen Produkten werden hier nicht einbezogen.</t>
  </si>
  <si>
    <t>Die LULUCF-Unterkategorien werden hier jeweils netto betrachtet. Sie beziehen nur konventionelles LULUCF ein.</t>
  </si>
  <si>
    <t xml:space="preserve"> CCU wird hier nicht einbezogen, auch keine weitere stoffliche Einbindung, keine beschleunigte Verwitterung und keine Pflanzenkohle. Fossiler Anteil von WACCS ist in „FoCCS Energie“ enthalten.</t>
  </si>
  <si>
    <t>CCU wird hier nicht einbezogen, auch keine weitere stoffliche Einbindung, keine beschleunigte Verwitterung und keine Pflanzenkohle. Fossiler Anteil von WACCS ist in „FoCCS Energie“ enthalten.</t>
  </si>
  <si>
    <t>Die dargestellten importierten Elemente werden nicht in die Gesamtbilanzierung aufgenommen. In den Szenarien BDI und Agora (2024) sind die Anteile für fossil CCU und BECCU (mittelfristig) nicht getrennt ausweisbar, sondern in den entsprechenden Kategorien fossil CCS und B€CCS enthalten und deshalb hier nicht angegeben. Emissionen durch E-Fuels waren nur in den CARE-Szenarien ausgewiesen und werden gänzlich importiert. Sie beinhalten Emissionen durch importierte E-Fuels sowohl im nationalen als auch im internationalen Verkehr. Biomasse in Produkten kommt in den CARE-Szenarien auch zum Einsatz, wird aber nicht quantifiziert und kann deshalb hier nicht ausgewiesen werden.</t>
  </si>
  <si>
    <t>Auswahl und zentrale Daten der betrachteten Szenarien</t>
  </si>
  <si>
    <t>Gesamt-THG brutto</t>
  </si>
  <si>
    <t>Gesamt-THG netto</t>
  </si>
  <si>
    <t>*In der Tabellenüberschrift können per drop-down Menü verschiedene Szenarien ausgewählt werden</t>
  </si>
  <si>
    <t>Quelle: Umweltbundesamt</t>
  </si>
  <si>
    <t>Dieses Blatt wird ausgeblendet - keine Änderungen vornehmen!</t>
  </si>
  <si>
    <t>###Sortierte Kopie von "Daten"</t>
  </si>
  <si>
    <t>Check</t>
  </si>
  <si>
    <t>Fig 1</t>
  </si>
  <si>
    <t>Fig 4</t>
  </si>
  <si>
    <t>Fig 2</t>
  </si>
  <si>
    <t>Fig 5</t>
  </si>
  <si>
    <t>e-Fuels</t>
  </si>
  <si>
    <t>Fig 3</t>
  </si>
  <si>
    <t>Fossil CCS an der THG-Erzeugung</t>
  </si>
  <si>
    <t>Fossil CCS Anteil an EU-Menge</t>
  </si>
  <si>
    <t>Technische Senken Anteil an EU</t>
  </si>
  <si>
    <t>THG-Einbindung netto</t>
  </si>
  <si>
    <t>Insustrielle Senken</t>
  </si>
  <si>
    <t>CDR ohne LULUCF</t>
  </si>
  <si>
    <t>BioCCS non-energetic (Industrie)</t>
  </si>
  <si>
    <t>BioWACCS (Energie)</t>
  </si>
  <si>
    <r>
      <t xml:space="preserve">KOPIE - farblich markierte Zellen sind von uns durch Annahmen verändert/in eine andere Kategorie geschoben worden - in </t>
    </r>
    <r>
      <rPr>
        <sz val="10"/>
        <color rgb="FFFF0000"/>
        <rFont val="Arial"/>
        <family val="2"/>
      </rPr>
      <t>rot</t>
    </r>
    <r>
      <rPr>
        <sz val="10"/>
        <rFont val="Arial"/>
        <family val="2"/>
      </rPr>
      <t xml:space="preserve"> markierte Zahlen enthalten nach unserer Beurteilung importierte Anteile, e-fuel Emissionen oder CCU-Anteile</t>
    </r>
  </si>
  <si>
    <t>Fossiles CCS Industrie</t>
  </si>
  <si>
    <t>Fossiles CCS Energie</t>
  </si>
  <si>
    <t>Fossiles CCS inkl. CCU mittelfristig</t>
  </si>
  <si>
    <t>B(E)CCS inkl. BCCU mittelfristig</t>
  </si>
  <si>
    <t>Stoffliche C-Nutzung</t>
  </si>
  <si>
    <t>Energie gesamt</t>
  </si>
  <si>
    <t>industrie gesamt</t>
  </si>
  <si>
    <t>Industrielle Senken</t>
  </si>
  <si>
    <t>Energy</t>
  </si>
  <si>
    <t>Fossil CCS industry</t>
  </si>
  <si>
    <t>Industry</t>
  </si>
  <si>
    <t>Fossil CCS energy</t>
  </si>
  <si>
    <t>Transport (domestic)</t>
  </si>
  <si>
    <t>BECCS (industry)</t>
  </si>
  <si>
    <t>Buildings</t>
  </si>
  <si>
    <t>BECCS (energy)</t>
  </si>
  <si>
    <t>Agriculture</t>
  </si>
  <si>
    <t>BCCS non-energy (industry)</t>
  </si>
  <si>
    <t>Waste</t>
  </si>
  <si>
    <t>BWACCS (energy)</t>
  </si>
  <si>
    <t>Fossil CCS incl. medium-term CCU</t>
  </si>
  <si>
    <t>Fossil CCS incl. medium-term CCU mittelfristig</t>
  </si>
  <si>
    <t>LULUCF (net)</t>
  </si>
  <si>
    <t xml:space="preserve">B(E)CCS incl. medium-term BCCU </t>
  </si>
  <si>
    <t>Fossil CCU (medium-term)</t>
  </si>
  <si>
    <t>Other CDR</t>
  </si>
  <si>
    <t>Grassland (net)</t>
  </si>
  <si>
    <t>GHG emissions (net)</t>
  </si>
  <si>
    <t>Arable land (net)</t>
  </si>
  <si>
    <t>Wetlands (net)</t>
  </si>
  <si>
    <t>Settlements (net)</t>
  </si>
  <si>
    <t>Wood products (net)</t>
  </si>
  <si>
    <t>Forests (net)</t>
  </si>
  <si>
    <t>BCCU (medium-term)</t>
  </si>
  <si>
    <t>Material use of C</t>
  </si>
  <si>
    <t>Imported CCU products</t>
  </si>
  <si>
    <t>BCCS non-energy  (industry)</t>
  </si>
  <si>
    <t>E-fuels</t>
  </si>
  <si>
    <t>Accelerated weathering</t>
  </si>
  <si>
    <t>Energy (total)</t>
  </si>
  <si>
    <t>Vegetable carbon</t>
  </si>
  <si>
    <t>Industry (total)</t>
  </si>
  <si>
    <t xml:space="preserve">Material use of C </t>
  </si>
  <si>
    <t>LULUCF (not specified)</t>
  </si>
  <si>
    <t>GHG generation</t>
  </si>
  <si>
    <t xml:space="preserve">Gross GHG emissions </t>
  </si>
  <si>
    <t>Net GHG emissions</t>
  </si>
  <si>
    <t>Fossil CCS share of GHG generation</t>
  </si>
  <si>
    <t xml:space="preserve">GHG generation </t>
  </si>
  <si>
    <t xml:space="preserve">Fossil CCS share of EU volume </t>
  </si>
  <si>
    <t>Gross GHG emissions</t>
  </si>
  <si>
    <t>Technical sinks share of EU total</t>
  </si>
  <si>
    <t xml:space="preserve">GHG removals (net) </t>
  </si>
  <si>
    <t xml:space="preserve">Industrial sinks </t>
  </si>
  <si>
    <t xml:space="preserve">Wood products (net) </t>
  </si>
  <si>
    <t>Hauptitel:</t>
  </si>
  <si>
    <t>Haupttitel</t>
  </si>
  <si>
    <t>Untertitel:</t>
  </si>
  <si>
    <t>Untertitel</t>
  </si>
  <si>
    <t>Quelle:</t>
  </si>
  <si>
    <t>Quellenangabe</t>
  </si>
  <si>
    <t>Fußnote:</t>
  </si>
  <si>
    <t>*Fußnote</t>
  </si>
  <si>
    <t>Achsenbezeichnung 1:</t>
  </si>
  <si>
    <t>Achsenbezeichnung Datenbereiche</t>
  </si>
  <si>
    <t>Achsenbezeichnung 2:</t>
  </si>
  <si>
    <t>Achsenbezeichnung Jahreszahlen</t>
  </si>
  <si>
    <t>Datenbereich01</t>
  </si>
  <si>
    <t>Datenbereich02</t>
  </si>
  <si>
    <t>Datenbereich03</t>
  </si>
  <si>
    <t>Datenbereich04</t>
  </si>
  <si>
    <t>Datenbereich05</t>
  </si>
  <si>
    <t>Datenbereich06</t>
  </si>
  <si>
    <t>Datenbereich07</t>
  </si>
  <si>
    <t>Datenbereich08</t>
  </si>
  <si>
    <t>Datenbereich09</t>
  </si>
  <si>
    <t>Datenbereich10</t>
  </si>
  <si>
    <t>Zusätzliche Grafikelemente</t>
  </si>
  <si>
    <t>Trennlinie horizontal gepunktet</t>
  </si>
  <si>
    <t>Trennlinie horizontal</t>
  </si>
  <si>
    <t>Trennlinie vertikal gepunktet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</si>
</sst>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elle:&quot;\ @"/>
    <numFmt numFmtId="165" formatCode="#,##0.0"/>
    <numFmt numFmtId="166" formatCode="0.0"/>
  </numFmts>
  <fonts count="57">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b/>
      <sz val="9"/>
      <color rgb="FF080808"/>
      <name val="Cambria"/>
      <family val="1"/>
    </font>
    <font>
      <sz val="10"/>
      <color rgb="FF080808"/>
      <name val="Cambria"/>
      <family val="1"/>
    </font>
    <font>
      <b/>
      <sz val="10"/>
      <color rgb="FF080808"/>
      <name val="Cambria"/>
      <family val="1"/>
    </font>
    <font>
      <sz val="9"/>
      <color rgb="FF080808"/>
      <name val="Cambria"/>
      <family val="1"/>
    </font>
    <font>
      <b/>
      <sz val="9"/>
      <color rgb="FFFFFFFF"/>
      <name val="Cambria"/>
      <family val="1"/>
    </font>
    <font>
      <sz val="10"/>
      <name val="Calibri"/>
      <family val="2"/>
      <scheme val="minor"/>
    </font>
    <font>
      <sz val="9"/>
      <name val="Calibri"/>
      <family val="2"/>
      <scheme val="minor"/>
    </font>
    <font>
      <b/>
      <sz val="10"/>
      <color rgb="FFFFFFFF"/>
      <name val="Calibri"/>
      <family val="2"/>
      <scheme val="minor"/>
    </font>
    <font>
      <b/>
      <sz val="12"/>
      <name val="Calibri"/>
      <family val="2"/>
      <scheme val="minor"/>
    </font>
    <font>
      <b/>
      <sz val="9"/>
      <name val="Calibri"/>
      <family val="2"/>
      <scheme val="minor"/>
    </font>
    <font>
      <sz val="7"/>
      <name val="Calibri"/>
      <family val="2"/>
      <scheme val="minor"/>
    </font>
    <font>
      <sz val="6"/>
      <name val="Calibri"/>
      <family val="2"/>
      <scheme val="minor"/>
    </font>
    <font>
      <b/>
      <sz val="11"/>
      <color theme="1"/>
      <name val="Calibri"/>
      <family val="2"/>
      <scheme val="minor"/>
    </font>
    <font>
      <b/>
      <sz val="10"/>
      <name val="Arial"/>
      <family val="2"/>
    </font>
    <font>
      <sz val="10"/>
      <color rgb="FFFF0000"/>
      <name val="Arial"/>
      <family val="2"/>
    </font>
    <font>
      <sz val="10"/>
      <name val="Arial"/>
      <family val="2"/>
    </font>
    <font>
      <sz val="11"/>
      <color rgb="FF000000"/>
      <name val="Calibri"/>
      <family val="2"/>
    </font>
    <font>
      <b/>
      <sz val="9"/>
      <color rgb="FFFFFFFF"/>
      <name val="Calibri"/>
      <family val="2"/>
    </font>
    <font>
      <b/>
      <sz val="9"/>
      <name val="Calibri"/>
      <family val="2"/>
    </font>
    <font>
      <sz val="9"/>
      <name val="Calibri"/>
      <family val="2"/>
    </font>
    <font>
      <b/>
      <sz val="12"/>
      <color rgb="FF000000"/>
      <name val="Calibri"/>
      <family val="2"/>
    </font>
    <font>
      <sz val="6"/>
      <name val="Calibri"/>
      <family val="2"/>
    </font>
    <font>
      <sz val="6"/>
      <name val="Cambria"/>
      <family val="1"/>
    </font>
    <font>
      <b/>
      <sz val="10"/>
      <color rgb="FFFF0000"/>
      <name val="Arial"/>
      <family val="2"/>
    </font>
    <font>
      <sz val="10"/>
      <color rgb="FF4D4D4D"/>
      <name val="Arial"/>
      <family val="2"/>
    </font>
    <font>
      <sz val="10"/>
      <color theme="9"/>
      <name val="Arial"/>
      <family val="2"/>
    </font>
    <font>
      <i/>
      <sz val="10"/>
      <color rgb="FFFF0000"/>
      <name val="Arial"/>
      <family val="2"/>
    </font>
    <font>
      <sz val="10"/>
      <color rgb="FF969696"/>
      <name val="Arial"/>
      <family val="2"/>
    </font>
    <font>
      <sz val="9"/>
      <color indexed="81"/>
      <name val="Segoe UI"/>
      <family val="2"/>
    </font>
    <font>
      <b/>
      <sz val="9"/>
      <color indexed="81"/>
      <name val="Segoe UI"/>
      <family val="2"/>
    </font>
    <font>
      <u/>
      <sz val="10"/>
      <color theme="10"/>
      <name val="Arial"/>
      <family val="2"/>
    </font>
    <font>
      <sz val="14"/>
      <name val="Calibri"/>
      <family val="2"/>
      <scheme val="minor"/>
    </font>
    <font>
      <sz val="12"/>
      <name val="Calibri"/>
      <family val="2"/>
      <scheme val="minor"/>
    </font>
    <font>
      <u/>
      <sz val="12"/>
      <color theme="10"/>
      <name val="Calibri"/>
      <family val="2"/>
      <scheme val="minor"/>
    </font>
    <font>
      <b/>
      <sz val="14"/>
      <name val="Calibri"/>
      <family val="2"/>
      <scheme val="minor"/>
    </font>
    <font>
      <sz val="12"/>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FFFFFF"/>
        <bgColor indexed="64"/>
      </patternFill>
    </fill>
    <fill>
      <patternFill patternType="solid">
        <fgColor rgb="FF333333"/>
        <bgColor indexed="64"/>
      </patternFill>
    </fill>
    <fill>
      <patternFill patternType="solid">
        <fgColor rgb="FFE6E6E6"/>
        <bgColor indexed="64"/>
      </patternFill>
    </fill>
    <fill>
      <patternFill patternType="solid">
        <fgColor rgb="FFFFFF00"/>
        <bgColor indexed="64"/>
      </patternFill>
    </fill>
    <fill>
      <patternFill patternType="solid">
        <fgColor rgb="FFFFFFFF"/>
        <bgColor auto="1"/>
      </patternFill>
    </fill>
    <fill>
      <patternFill patternType="solid">
        <fgColor rgb="FF595959"/>
        <bgColor rgb="FF000000"/>
      </patternFill>
    </fill>
    <fill>
      <patternFill patternType="solid">
        <fgColor rgb="FFE6E6E6"/>
        <bgColor rgb="FF000000"/>
      </patternFill>
    </fill>
    <fill>
      <patternFill patternType="solid">
        <fgColor theme="8" tint="0.59999389629810485"/>
        <bgColor indexed="64"/>
      </patternFill>
    </fill>
    <fill>
      <patternFill patternType="solid">
        <fgColor rgb="FF969696"/>
        <bgColor indexed="64"/>
      </patternFill>
    </fill>
  </fills>
  <borders count="47">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theme="1"/>
      </right>
      <top/>
      <bottom/>
      <diagonal/>
    </border>
    <border>
      <left style="dotted">
        <color theme="1"/>
      </left>
      <right style="dotted">
        <color theme="1"/>
      </right>
      <top/>
      <bottom/>
      <diagonal/>
    </border>
    <border>
      <left style="dotted">
        <color theme="1"/>
      </left>
      <right/>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right style="hair">
        <color rgb="FF000000"/>
      </right>
      <top/>
      <bottom/>
      <diagonal/>
    </border>
    <border>
      <left style="hair">
        <color rgb="FF000000"/>
      </left>
      <right style="hair">
        <color rgb="FF000000"/>
      </right>
      <top/>
      <bottom/>
      <diagonal/>
    </border>
    <border>
      <left/>
      <right style="hair">
        <color rgb="FF000000"/>
      </right>
      <top/>
      <bottom style="thin">
        <color indexed="64"/>
      </bottom>
      <diagonal/>
    </border>
    <border>
      <left style="hair">
        <color rgb="FF000000"/>
      </left>
      <right style="hair">
        <color rgb="FF000000"/>
      </right>
      <top/>
      <bottom style="thin">
        <color indexed="64"/>
      </bottom>
      <diagonal/>
    </border>
    <border>
      <left style="thin">
        <color indexed="64"/>
      </left>
      <right style="hair">
        <color rgb="FF000000"/>
      </right>
      <top style="thin">
        <color indexed="64"/>
      </top>
      <bottom/>
      <diagonal/>
    </border>
    <border>
      <left style="hair">
        <color rgb="FF000000"/>
      </left>
      <right style="hair">
        <color rgb="FF000000"/>
      </right>
      <top style="thin">
        <color indexed="64"/>
      </top>
      <bottom/>
      <diagonal/>
    </border>
    <border>
      <left style="hair">
        <color rgb="FF000000"/>
      </left>
      <right style="thin">
        <color indexed="64"/>
      </right>
      <top style="thin">
        <color indexed="64"/>
      </top>
      <bottom/>
      <diagonal/>
    </border>
    <border>
      <left style="thin">
        <color indexed="64"/>
      </left>
      <right style="hair">
        <color rgb="FF000000"/>
      </right>
      <top/>
      <bottom/>
      <diagonal/>
    </border>
    <border>
      <left style="hair">
        <color rgb="FF000000"/>
      </left>
      <right style="thin">
        <color indexed="64"/>
      </right>
      <top/>
      <bottom/>
      <diagonal/>
    </border>
    <border>
      <left style="thin">
        <color indexed="64"/>
      </left>
      <right style="hair">
        <color rgb="FF000000"/>
      </right>
      <top/>
      <bottom style="thin">
        <color indexed="64"/>
      </bottom>
      <diagonal/>
    </border>
    <border>
      <left style="hair">
        <color rgb="FF000000"/>
      </left>
      <right style="thin">
        <color indexed="64"/>
      </right>
      <top/>
      <bottom style="thin">
        <color indexed="64"/>
      </bottom>
      <diagonal/>
    </border>
    <border>
      <left/>
      <right/>
      <top style="thin">
        <color indexed="64"/>
      </top>
      <bottom/>
      <diagonal/>
    </border>
    <border>
      <left/>
      <right/>
      <top/>
      <bottom style="medium">
        <color indexed="64"/>
      </bottom>
      <diagonal/>
    </border>
    <border>
      <left style="hair">
        <color rgb="FF000000"/>
      </left>
      <right/>
      <top/>
      <bottom/>
      <diagonal/>
    </border>
    <border>
      <left style="hair">
        <color rgb="FF000000"/>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style="hair">
        <color rgb="FF000000"/>
      </left>
      <right/>
      <top/>
      <bottom style="thin">
        <color indexed="64"/>
      </bottom>
      <diagonal/>
    </border>
    <border>
      <left/>
      <right/>
      <top style="medium">
        <color indexed="64"/>
      </top>
      <bottom/>
      <diagonal/>
    </border>
    <border>
      <left style="thin">
        <color indexed="64"/>
      </left>
      <right/>
      <top style="thin">
        <color indexed="64"/>
      </top>
      <bottom/>
      <diagonal/>
    </border>
  </borders>
  <cellStyleXfs count="4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0" borderId="2" applyNumberFormat="0" applyAlignment="0" applyProtection="0"/>
    <xf numFmtId="0" fontId="7" fillId="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21" borderId="0" applyNumberFormat="0" applyBorder="0" applyAlignment="0" applyProtection="0"/>
    <xf numFmtId="0" fontId="2" fillId="22" borderId="4" applyNumberFormat="0" applyFont="0" applyAlignment="0" applyProtection="0"/>
    <xf numFmtId="0" fontId="12" fillId="3" borderId="0" applyNumberFormat="0" applyBorder="0" applyAlignment="0" applyProtection="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23" borderId="9" applyNumberFormat="0" applyAlignment="0" applyProtection="0"/>
    <xf numFmtId="0" fontId="2" fillId="0" borderId="0"/>
    <xf numFmtId="9" fontId="36" fillId="0" borderId="0" applyFont="0" applyFill="0" applyBorder="0" applyAlignment="0" applyProtection="0"/>
    <xf numFmtId="0" fontId="1" fillId="0" borderId="0"/>
    <xf numFmtId="0" fontId="51" fillId="0" borderId="0" applyNumberFormat="0" applyFill="0" applyBorder="0" applyAlignment="0" applyProtection="0"/>
    <xf numFmtId="9" fontId="2" fillId="0" borderId="0" applyFont="0" applyFill="0" applyBorder="0" applyAlignment="0" applyProtection="0"/>
  </cellStyleXfs>
  <cellXfs count="169">
    <xf numFmtId="0" fontId="0" fillId="0" borderId="0" xfId="0"/>
    <xf numFmtId="0" fontId="22" fillId="24" borderId="0" xfId="0" applyFont="1" applyFill="1"/>
    <xf numFmtId="0" fontId="23" fillId="24" borderId="0" xfId="0" applyFont="1" applyFill="1"/>
    <xf numFmtId="0" fontId="23" fillId="24" borderId="0" xfId="0" applyFont="1" applyFill="1" applyProtection="1">
      <protection locked="0"/>
    </xf>
    <xf numFmtId="0" fontId="21" fillId="24" borderId="21" xfId="0" applyFont="1" applyFill="1" applyBorder="1" applyAlignment="1">
      <alignment horizontal="left" vertical="center" wrapText="1"/>
    </xf>
    <xf numFmtId="4" fontId="24" fillId="24" borderId="22" xfId="0" applyNumberFormat="1" applyFont="1" applyFill="1" applyBorder="1" applyAlignment="1">
      <alignment horizontal="right" vertical="center" wrapText="1" indent="3"/>
    </xf>
    <xf numFmtId="4" fontId="24" fillId="24" borderId="23" xfId="0" applyNumberFormat="1" applyFont="1" applyFill="1" applyBorder="1" applyAlignment="1">
      <alignment horizontal="right" vertical="center" wrapText="1" indent="3"/>
    </xf>
    <xf numFmtId="0" fontId="23" fillId="24" borderId="0" xfId="0" applyFont="1" applyFill="1" applyAlignment="1">
      <alignment vertical="center"/>
    </xf>
    <xf numFmtId="0" fontId="21" fillId="26" borderId="21" xfId="0" applyFont="1" applyFill="1" applyBorder="1" applyAlignment="1">
      <alignment horizontal="left" vertical="center" wrapText="1"/>
    </xf>
    <xf numFmtId="4" fontId="24" fillId="26" borderId="22" xfId="0" applyNumberFormat="1" applyFont="1" applyFill="1" applyBorder="1" applyAlignment="1">
      <alignment horizontal="right" vertical="center" wrapText="1" indent="3"/>
    </xf>
    <xf numFmtId="4" fontId="24" fillId="26" borderId="23" xfId="0" applyNumberFormat="1" applyFont="1" applyFill="1" applyBorder="1" applyAlignment="1">
      <alignment horizontal="right" vertical="center" wrapText="1" indent="3"/>
    </xf>
    <xf numFmtId="0" fontId="25" fillId="25" borderId="14" xfId="0" applyFont="1" applyFill="1" applyBorder="1" applyAlignment="1">
      <alignment horizontal="right" vertical="center"/>
    </xf>
    <xf numFmtId="0" fontId="25" fillId="25" borderId="15" xfId="0" applyFont="1" applyFill="1" applyBorder="1" applyAlignment="1">
      <alignment horizontal="right" vertical="center"/>
    </xf>
    <xf numFmtId="0" fontId="25" fillId="25" borderId="24" xfId="0" applyFont="1" applyFill="1" applyBorder="1" applyAlignment="1">
      <alignment horizontal="left" vertical="center" wrapText="1"/>
    </xf>
    <xf numFmtId="0" fontId="25" fillId="25" borderId="25" xfId="0" applyFont="1" applyFill="1" applyBorder="1" applyAlignment="1">
      <alignment horizontal="center" vertical="center" wrapText="1"/>
    </xf>
    <xf numFmtId="0" fontId="25" fillId="25" borderId="26" xfId="0" applyFont="1" applyFill="1" applyBorder="1" applyAlignment="1">
      <alignment horizontal="center" vertical="center" wrapText="1"/>
    </xf>
    <xf numFmtId="0" fontId="26" fillId="0" borderId="0" xfId="0" applyFont="1"/>
    <xf numFmtId="0" fontId="27" fillId="0" borderId="0" xfId="0" applyFont="1"/>
    <xf numFmtId="0" fontId="29" fillId="0" borderId="0" xfId="0" applyFont="1"/>
    <xf numFmtId="0" fontId="26" fillId="26" borderId="11" xfId="0" applyFont="1" applyFill="1" applyBorder="1"/>
    <xf numFmtId="0" fontId="26" fillId="26" borderId="0" xfId="0" applyFont="1" applyFill="1"/>
    <xf numFmtId="0" fontId="27" fillId="26" borderId="0" xfId="0" applyFont="1" applyFill="1"/>
    <xf numFmtId="0" fontId="26" fillId="26" borderId="16" xfId="0" applyFont="1" applyFill="1" applyBorder="1"/>
    <xf numFmtId="0" fontId="30" fillId="0" borderId="0" xfId="0" applyFont="1"/>
    <xf numFmtId="0" fontId="27" fillId="0" borderId="0" xfId="0" applyFont="1" applyAlignment="1">
      <alignment horizontal="right" indent="1"/>
    </xf>
    <xf numFmtId="0" fontId="26" fillId="24" borderId="0" xfId="0" applyFont="1" applyFill="1"/>
    <xf numFmtId="0" fontId="27" fillId="24" borderId="0" xfId="0" applyFont="1" applyFill="1" applyAlignment="1">
      <alignment horizontal="right" indent="1"/>
    </xf>
    <xf numFmtId="0" fontId="26" fillId="26" borderId="12" xfId="0" applyFont="1" applyFill="1" applyBorder="1"/>
    <xf numFmtId="0" fontId="26" fillId="26" borderId="17" xfId="0" applyFont="1" applyFill="1" applyBorder="1"/>
    <xf numFmtId="0" fontId="26" fillId="26" borderId="18" xfId="0" applyFont="1" applyFill="1" applyBorder="1"/>
    <xf numFmtId="0" fontId="31" fillId="24" borderId="0" xfId="0" applyFont="1" applyFill="1" applyAlignment="1">
      <alignment horizontal="left" vertical="top" wrapText="1"/>
    </xf>
    <xf numFmtId="0" fontId="27" fillId="24" borderId="0" xfId="0" applyFont="1" applyFill="1"/>
    <xf numFmtId="0" fontId="26" fillId="0" borderId="0" xfId="0" applyFont="1" applyAlignment="1">
      <alignment vertical="center"/>
    </xf>
    <xf numFmtId="0" fontId="31" fillId="0" borderId="0" xfId="0" applyFont="1" applyAlignment="1">
      <alignment vertical="center"/>
    </xf>
    <xf numFmtId="164" fontId="32" fillId="0" borderId="0" xfId="0" applyNumberFormat="1" applyFont="1" applyAlignment="1">
      <alignment vertical="top" wrapText="1"/>
    </xf>
    <xf numFmtId="0" fontId="32" fillId="0" borderId="0" xfId="0" applyFont="1" applyAlignment="1">
      <alignment vertical="top"/>
    </xf>
    <xf numFmtId="0" fontId="26" fillId="24" borderId="0" xfId="0" applyFont="1" applyFill="1" applyAlignment="1">
      <alignment vertical="center"/>
    </xf>
    <xf numFmtId="0" fontId="31" fillId="24" borderId="0" xfId="0" applyFont="1" applyFill="1" applyAlignment="1">
      <alignment vertical="center"/>
    </xf>
    <xf numFmtId="164" fontId="32" fillId="24" borderId="0" xfId="0" applyNumberFormat="1" applyFont="1" applyFill="1" applyAlignment="1">
      <alignment vertical="top" wrapText="1"/>
    </xf>
    <xf numFmtId="0" fontId="32" fillId="24" borderId="0" xfId="0" applyFont="1" applyFill="1" applyAlignment="1">
      <alignment vertical="top"/>
    </xf>
    <xf numFmtId="0" fontId="33" fillId="0" borderId="0" xfId="0" applyFont="1"/>
    <xf numFmtId="0" fontId="33" fillId="0" borderId="0" xfId="0" applyFont="1" applyAlignment="1">
      <alignment vertical="center" wrapText="1"/>
    </xf>
    <xf numFmtId="1" fontId="33" fillId="0" borderId="0" xfId="0" applyNumberFormat="1" applyFont="1"/>
    <xf numFmtId="1" fontId="0" fillId="0" borderId="0" xfId="0" applyNumberFormat="1"/>
    <xf numFmtId="0" fontId="33"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indent="1"/>
    </xf>
    <xf numFmtId="165" fontId="0" fillId="0" borderId="0" xfId="0" applyNumberFormat="1"/>
    <xf numFmtId="0" fontId="2" fillId="0" borderId="0" xfId="0" applyFont="1"/>
    <xf numFmtId="0" fontId="34" fillId="0" borderId="0" xfId="0" applyFont="1"/>
    <xf numFmtId="0" fontId="35" fillId="27" borderId="0" xfId="0" applyFont="1" applyFill="1"/>
    <xf numFmtId="9" fontId="0" fillId="0" borderId="0" xfId="43" applyFont="1"/>
    <xf numFmtId="165" fontId="35" fillId="0" borderId="0" xfId="0" applyNumberFormat="1" applyFont="1"/>
    <xf numFmtId="0" fontId="38" fillId="29" borderId="25" xfId="0" applyFont="1" applyFill="1" applyBorder="1" applyAlignment="1">
      <alignment horizontal="center" vertical="center" wrapText="1"/>
    </xf>
    <xf numFmtId="0" fontId="38" fillId="29" borderId="24" xfId="0" applyFont="1" applyFill="1" applyBorder="1" applyAlignment="1">
      <alignment horizontal="center" vertical="center" wrapText="1"/>
    </xf>
    <xf numFmtId="0" fontId="39" fillId="28" borderId="27" xfId="0" applyFont="1" applyFill="1" applyBorder="1" applyAlignment="1">
      <alignment horizontal="left" vertical="center" wrapText="1"/>
    </xf>
    <xf numFmtId="4" fontId="40" fillId="28" borderId="28" xfId="0" applyNumberFormat="1" applyFont="1" applyFill="1" applyBorder="1" applyAlignment="1">
      <alignment horizontal="right" vertical="center" wrapText="1" indent="3"/>
    </xf>
    <xf numFmtId="0" fontId="39" fillId="30" borderId="27" xfId="0" applyFont="1" applyFill="1" applyBorder="1" applyAlignment="1">
      <alignment horizontal="left" vertical="center" wrapText="1"/>
    </xf>
    <xf numFmtId="4" fontId="40" fillId="30" borderId="28" xfId="0" applyNumberFormat="1" applyFont="1" applyFill="1" applyBorder="1" applyAlignment="1">
      <alignment horizontal="right" vertical="center" wrapText="1" indent="3"/>
    </xf>
    <xf numFmtId="0" fontId="35" fillId="0" borderId="0" xfId="0" applyFont="1"/>
    <xf numFmtId="0" fontId="44" fillId="0" borderId="0" xfId="0" applyFont="1"/>
    <xf numFmtId="0" fontId="45" fillId="0" borderId="0" xfId="0" applyFont="1"/>
    <xf numFmtId="165" fontId="45" fillId="0" borderId="0" xfId="0" applyNumberFormat="1" applyFont="1"/>
    <xf numFmtId="0" fontId="45" fillId="0" borderId="0" xfId="0" applyFont="1" applyAlignment="1">
      <alignment horizontal="left" indent="1"/>
    </xf>
    <xf numFmtId="0" fontId="35" fillId="0" borderId="0" xfId="0" applyFont="1" applyAlignment="1">
      <alignment horizontal="center" vertical="center" wrapText="1"/>
    </xf>
    <xf numFmtId="0" fontId="45" fillId="0" borderId="0" xfId="0" applyFont="1" applyAlignment="1">
      <alignment horizontal="center" vertical="center" wrapText="1"/>
    </xf>
    <xf numFmtId="0" fontId="0" fillId="0" borderId="0" xfId="0" applyAlignment="1">
      <alignment horizontal="center" vertical="center" wrapText="1"/>
    </xf>
    <xf numFmtId="4" fontId="40" fillId="28" borderId="30" xfId="0" applyNumberFormat="1" applyFont="1" applyFill="1" applyBorder="1" applyAlignment="1">
      <alignment horizontal="right" vertical="center" wrapText="1" indent="3"/>
    </xf>
    <xf numFmtId="166" fontId="0" fillId="0" borderId="0" xfId="0" applyNumberFormat="1"/>
    <xf numFmtId="0" fontId="46" fillId="0" borderId="0" xfId="0" applyFont="1" applyAlignment="1">
      <alignment horizontal="left"/>
    </xf>
    <xf numFmtId="0" fontId="0" fillId="27" borderId="0" xfId="0" applyFill="1"/>
    <xf numFmtId="165" fontId="0" fillId="32" borderId="0" xfId="0" applyNumberFormat="1" applyFill="1"/>
    <xf numFmtId="0" fontId="48" fillId="0" borderId="0" xfId="0" applyFont="1"/>
    <xf numFmtId="165" fontId="48" fillId="0" borderId="0" xfId="0" applyNumberFormat="1" applyFont="1"/>
    <xf numFmtId="3" fontId="0" fillId="0" borderId="0" xfId="0" applyNumberFormat="1"/>
    <xf numFmtId="0" fontId="0" fillId="24" borderId="0" xfId="0" applyFill="1"/>
    <xf numFmtId="0" fontId="0" fillId="24" borderId="0" xfId="0" applyFill="1" applyAlignment="1">
      <alignment horizontal="center"/>
    </xf>
    <xf numFmtId="0" fontId="2" fillId="24" borderId="0" xfId="0" applyFont="1" applyFill="1"/>
    <xf numFmtId="0" fontId="51" fillId="24" borderId="0" xfId="45" applyFill="1"/>
    <xf numFmtId="0" fontId="39" fillId="28" borderId="31" xfId="0" applyFont="1" applyFill="1" applyBorder="1" applyAlignment="1">
      <alignment horizontal="left" vertical="center" wrapText="1"/>
    </xf>
    <xf numFmtId="4" fontId="40" fillId="28" borderId="32" xfId="0" applyNumberFormat="1" applyFont="1" applyFill="1" applyBorder="1" applyAlignment="1">
      <alignment horizontal="right" vertical="center" wrapText="1" indent="3"/>
    </xf>
    <xf numFmtId="4" fontId="40" fillId="28" borderId="33" xfId="0" applyNumberFormat="1" applyFont="1" applyFill="1" applyBorder="1" applyAlignment="1">
      <alignment horizontal="right" vertical="center" wrapText="1" indent="3"/>
    </xf>
    <xf numFmtId="0" fontId="39" fillId="30" borderId="34" xfId="0" applyFont="1" applyFill="1" applyBorder="1" applyAlignment="1">
      <alignment horizontal="left" vertical="center" wrapText="1"/>
    </xf>
    <xf numFmtId="4" fontId="40" fillId="30" borderId="35" xfId="0" applyNumberFormat="1" applyFont="1" applyFill="1" applyBorder="1" applyAlignment="1">
      <alignment horizontal="right" vertical="center" wrapText="1" indent="3"/>
    </xf>
    <xf numFmtId="0" fontId="39" fillId="28" borderId="34" xfId="0" applyFont="1" applyFill="1" applyBorder="1" applyAlignment="1">
      <alignment horizontal="left" vertical="center" wrapText="1"/>
    </xf>
    <xf numFmtId="4" fontId="40" fillId="28" borderId="35" xfId="0" applyNumberFormat="1" applyFont="1" applyFill="1" applyBorder="1" applyAlignment="1">
      <alignment horizontal="right" vertical="center" wrapText="1" indent="3"/>
    </xf>
    <xf numFmtId="0" fontId="39" fillId="30" borderId="34" xfId="0" applyFont="1" applyFill="1" applyBorder="1" applyAlignment="1">
      <alignment horizontal="left" vertical="center" wrapText="1" indent="1"/>
    </xf>
    <xf numFmtId="0" fontId="39" fillId="28" borderId="34" xfId="0" applyFont="1" applyFill="1" applyBorder="1" applyAlignment="1">
      <alignment horizontal="left" vertical="center" wrapText="1" indent="1"/>
    </xf>
    <xf numFmtId="0" fontId="39" fillId="28" borderId="36" xfId="0" applyFont="1" applyFill="1" applyBorder="1" applyAlignment="1">
      <alignment horizontal="left" vertical="center" wrapText="1"/>
    </xf>
    <xf numFmtId="4" fontId="40" fillId="28" borderId="37" xfId="0" applyNumberFormat="1" applyFont="1" applyFill="1" applyBorder="1" applyAlignment="1">
      <alignment horizontal="right" vertical="center" wrapText="1" indent="3"/>
    </xf>
    <xf numFmtId="0" fontId="39" fillId="30" borderId="31" xfId="0" applyFont="1" applyFill="1" applyBorder="1" applyAlignment="1">
      <alignment horizontal="left" vertical="center" wrapText="1"/>
    </xf>
    <xf numFmtId="4" fontId="40" fillId="30" borderId="32" xfId="0" applyNumberFormat="1" applyFont="1" applyFill="1" applyBorder="1" applyAlignment="1">
      <alignment horizontal="right" vertical="center" wrapText="1" indent="3"/>
    </xf>
    <xf numFmtId="4" fontId="40" fillId="30" borderId="33" xfId="0" applyNumberFormat="1" applyFont="1" applyFill="1" applyBorder="1" applyAlignment="1">
      <alignment horizontal="right" vertical="center" wrapText="1" indent="3"/>
    </xf>
    <xf numFmtId="0" fontId="39" fillId="30" borderId="36" xfId="0" applyFont="1" applyFill="1" applyBorder="1" applyAlignment="1">
      <alignment horizontal="left" vertical="center" wrapText="1"/>
    </xf>
    <xf numFmtId="4" fontId="40" fillId="30" borderId="30" xfId="0" applyNumberFormat="1" applyFont="1" applyFill="1" applyBorder="1" applyAlignment="1">
      <alignment horizontal="right" vertical="center" wrapText="1" indent="3"/>
    </xf>
    <xf numFmtId="4" fontId="40" fillId="30" borderId="37" xfId="0" applyNumberFormat="1" applyFont="1" applyFill="1" applyBorder="1" applyAlignment="1">
      <alignment horizontal="right" vertical="center" wrapText="1" indent="3"/>
    </xf>
    <xf numFmtId="0" fontId="43" fillId="24" borderId="0" xfId="0" applyFont="1" applyFill="1" applyAlignment="1">
      <alignment horizontal="right"/>
    </xf>
    <xf numFmtId="0" fontId="41" fillId="28" borderId="0" xfId="0" applyFont="1" applyFill="1" applyAlignment="1">
      <alignment horizontal="left" vertical="top"/>
    </xf>
    <xf numFmtId="0" fontId="0" fillId="0" borderId="39" xfId="0" applyBorder="1"/>
    <xf numFmtId="0" fontId="2" fillId="0" borderId="0" xfId="42"/>
    <xf numFmtId="0" fontId="43" fillId="27" borderId="0" xfId="42" applyFont="1" applyFill="1" applyAlignment="1">
      <alignment horizontal="right"/>
    </xf>
    <xf numFmtId="0" fontId="37" fillId="28" borderId="0" xfId="42" applyFont="1" applyFill="1"/>
    <xf numFmtId="0" fontId="42" fillId="28" borderId="0" xfId="42" applyFont="1" applyFill="1" applyAlignment="1">
      <alignment horizontal="left"/>
    </xf>
    <xf numFmtId="4" fontId="40" fillId="30" borderId="28" xfId="42" applyNumberFormat="1" applyFont="1" applyFill="1" applyBorder="1" applyAlignment="1">
      <alignment horizontal="right" vertical="center" wrapText="1" indent="3"/>
    </xf>
    <xf numFmtId="0" fontId="39" fillId="30" borderId="27" xfId="42" applyFont="1" applyFill="1" applyBorder="1" applyAlignment="1">
      <alignment horizontal="left" vertical="center" wrapText="1"/>
    </xf>
    <xf numFmtId="4" fontId="40" fillId="28" borderId="28" xfId="42" applyNumberFormat="1" applyFont="1" applyFill="1" applyBorder="1" applyAlignment="1">
      <alignment horizontal="right" vertical="center" wrapText="1" indent="3"/>
    </xf>
    <xf numFmtId="0" fontId="39" fillId="28" borderId="27" xfId="42" applyFont="1" applyFill="1" applyBorder="1" applyAlignment="1">
      <alignment horizontal="left" vertical="center" wrapText="1"/>
    </xf>
    <xf numFmtId="4" fontId="40" fillId="28" borderId="30" xfId="42" applyNumberFormat="1" applyFont="1" applyFill="1" applyBorder="1" applyAlignment="1">
      <alignment horizontal="right" vertical="center" wrapText="1" indent="3"/>
    </xf>
    <xf numFmtId="0" fontId="39" fillId="28" borderId="29" xfId="42" applyFont="1" applyFill="1" applyBorder="1" applyAlignment="1">
      <alignment horizontal="left" vertical="center" wrapText="1"/>
    </xf>
    <xf numFmtId="0" fontId="38" fillId="29" borderId="25" xfId="42" applyFont="1" applyFill="1" applyBorder="1" applyAlignment="1">
      <alignment horizontal="center" vertical="center" wrapText="1"/>
    </xf>
    <xf numFmtId="0" fontId="38" fillId="29" borderId="24" xfId="42" applyFont="1" applyFill="1" applyBorder="1" applyAlignment="1">
      <alignment horizontal="center" vertical="center" wrapText="1"/>
    </xf>
    <xf numFmtId="0" fontId="41" fillId="28" borderId="0" xfId="42" applyFont="1" applyFill="1" applyAlignment="1">
      <alignment horizontal="left" vertical="top"/>
    </xf>
    <xf numFmtId="0" fontId="47" fillId="0" borderId="0" xfId="42" applyFont="1"/>
    <xf numFmtId="165" fontId="2" fillId="0" borderId="0" xfId="42" applyNumberFormat="1"/>
    <xf numFmtId="0" fontId="35" fillId="0" borderId="0" xfId="42" applyFont="1"/>
    <xf numFmtId="165" fontId="45" fillId="0" borderId="0" xfId="42" applyNumberFormat="1" applyFont="1"/>
    <xf numFmtId="1" fontId="2" fillId="0" borderId="0" xfId="42" applyNumberFormat="1"/>
    <xf numFmtId="0" fontId="45" fillId="0" borderId="0" xfId="42" applyFont="1" applyAlignment="1">
      <alignment horizontal="center" vertical="center" wrapText="1"/>
    </xf>
    <xf numFmtId="0" fontId="53" fillId="24" borderId="0" xfId="0" applyFont="1" applyFill="1" applyAlignment="1">
      <alignment vertical="center" wrapText="1"/>
    </xf>
    <xf numFmtId="0" fontId="54" fillId="24" borderId="0" xfId="45" applyFont="1" applyFill="1"/>
    <xf numFmtId="0" fontId="53" fillId="24" borderId="0" xfId="0" applyFont="1" applyFill="1" applyAlignment="1">
      <alignment horizontal="left" vertical="center" wrapText="1"/>
    </xf>
    <xf numFmtId="0" fontId="52" fillId="24" borderId="0" xfId="0" applyFont="1" applyFill="1" applyAlignment="1">
      <alignment horizontal="left" vertical="center" wrapText="1"/>
    </xf>
    <xf numFmtId="0" fontId="0" fillId="0" borderId="16" xfId="0" applyBorder="1"/>
    <xf numFmtId="0" fontId="0" fillId="0" borderId="11" xfId="0" applyBorder="1"/>
    <xf numFmtId="0" fontId="41" fillId="28" borderId="43" xfId="0" applyFont="1" applyFill="1" applyBorder="1" applyAlignment="1">
      <alignment horizontal="left" vertical="center"/>
    </xf>
    <xf numFmtId="0" fontId="29" fillId="24" borderId="0" xfId="0" applyFont="1" applyFill="1" applyAlignment="1">
      <alignment horizontal="left"/>
    </xf>
    <xf numFmtId="0" fontId="53" fillId="24" borderId="0" xfId="0" applyFont="1" applyFill="1"/>
    <xf numFmtId="0" fontId="53" fillId="24" borderId="0" xfId="0" applyFont="1" applyFill="1" applyAlignment="1">
      <alignment horizontal="center" vertical="center"/>
    </xf>
    <xf numFmtId="0" fontId="54" fillId="24" borderId="0" xfId="45" applyFont="1" applyFill="1" applyAlignment="1">
      <alignment vertical="center"/>
    </xf>
    <xf numFmtId="0" fontId="53" fillId="24" borderId="0" xfId="0" applyFont="1" applyFill="1" applyAlignment="1">
      <alignment wrapText="1"/>
    </xf>
    <xf numFmtId="0" fontId="53" fillId="24" borderId="0" xfId="0" applyFont="1" applyFill="1" applyAlignment="1">
      <alignment horizontal="center"/>
    </xf>
    <xf numFmtId="0" fontId="55" fillId="24" borderId="0" xfId="0" applyFont="1" applyFill="1" applyAlignment="1">
      <alignment vertical="center" wrapText="1"/>
    </xf>
    <xf numFmtId="0" fontId="53" fillId="24" borderId="0" xfId="0" applyFont="1" applyFill="1" applyAlignment="1">
      <alignment horizontal="center" wrapText="1"/>
    </xf>
    <xf numFmtId="0" fontId="41" fillId="28" borderId="45" xfId="0" applyFont="1" applyFill="1" applyBorder="1" applyAlignment="1">
      <alignment horizontal="left" vertical="center"/>
    </xf>
    <xf numFmtId="0" fontId="39" fillId="30" borderId="46" xfId="0" applyFont="1" applyFill="1" applyBorder="1" applyAlignment="1">
      <alignment horizontal="left" vertical="center" wrapText="1"/>
    </xf>
    <xf numFmtId="0" fontId="39" fillId="28" borderId="11" xfId="0" applyFont="1" applyFill="1" applyBorder="1" applyAlignment="1">
      <alignment horizontal="left" vertical="center" wrapText="1"/>
    </xf>
    <xf numFmtId="0" fontId="39" fillId="30" borderId="11" xfId="0" applyFont="1" applyFill="1" applyBorder="1" applyAlignment="1">
      <alignment horizontal="left" vertical="center" wrapText="1"/>
    </xf>
    <xf numFmtId="0" fontId="39" fillId="28" borderId="12" xfId="0" applyFont="1" applyFill="1" applyBorder="1" applyAlignment="1">
      <alignment horizontal="left" vertical="center" wrapText="1"/>
    </xf>
    <xf numFmtId="0" fontId="53" fillId="24" borderId="0" xfId="0" applyFont="1" applyFill="1" applyProtection="1">
      <protection locked="0"/>
    </xf>
    <xf numFmtId="4" fontId="40" fillId="28" borderId="28" xfId="0" applyNumberFormat="1" applyFont="1" applyFill="1" applyBorder="1" applyAlignment="1" applyProtection="1">
      <alignment horizontal="right" vertical="center" wrapText="1" indent="3"/>
      <protection locked="0"/>
    </xf>
    <xf numFmtId="0" fontId="56" fillId="0" borderId="0" xfId="0" applyFont="1"/>
    <xf numFmtId="0" fontId="55" fillId="24" borderId="0" xfId="0" applyFont="1" applyFill="1" applyAlignment="1">
      <alignment horizontal="left" vertical="center" wrapText="1"/>
    </xf>
    <xf numFmtId="0" fontId="53" fillId="24" borderId="0" xfId="0" applyFont="1" applyFill="1" applyAlignment="1">
      <alignment horizontal="left" vertical="center" wrapText="1"/>
    </xf>
    <xf numFmtId="0" fontId="54" fillId="24" borderId="0" xfId="45" applyFont="1" applyFill="1" applyAlignment="1">
      <alignment horizontal="left" vertical="center" wrapText="1"/>
    </xf>
    <xf numFmtId="4" fontId="40" fillId="28" borderId="12" xfId="0" applyNumberFormat="1" applyFont="1" applyFill="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4" fontId="40" fillId="30" borderId="11" xfId="0" applyNumberFormat="1" applyFont="1" applyFill="1" applyBorder="1" applyAlignment="1">
      <alignment horizontal="left" vertical="center" wrapText="1"/>
    </xf>
    <xf numFmtId="4" fontId="40" fillId="30" borderId="0" xfId="0" applyNumberFormat="1" applyFont="1" applyFill="1" applyAlignment="1">
      <alignment horizontal="left" vertical="center" wrapText="1"/>
    </xf>
    <xf numFmtId="4" fontId="40" fillId="30" borderId="16" xfId="0" applyNumberFormat="1" applyFont="1" applyFill="1" applyBorder="1" applyAlignment="1">
      <alignment horizontal="left" vertical="center" wrapText="1"/>
    </xf>
    <xf numFmtId="4" fontId="40" fillId="28" borderId="11" xfId="0" applyNumberFormat="1" applyFont="1" applyFill="1"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4" fontId="40" fillId="30" borderId="41" xfId="0" applyNumberFormat="1" applyFont="1" applyFill="1" applyBorder="1" applyAlignment="1">
      <alignment horizontal="left" vertical="center" wrapText="1"/>
    </xf>
    <xf numFmtId="4" fontId="40" fillId="30" borderId="38" xfId="0" applyNumberFormat="1" applyFont="1" applyFill="1" applyBorder="1" applyAlignment="1">
      <alignment horizontal="left" vertical="center" wrapText="1"/>
    </xf>
    <xf numFmtId="4" fontId="40" fillId="30" borderId="42" xfId="0" applyNumberFormat="1" applyFont="1" applyFill="1" applyBorder="1" applyAlignment="1">
      <alignment horizontal="left" vertical="center" wrapText="1"/>
    </xf>
    <xf numFmtId="4" fontId="40" fillId="30" borderId="46" xfId="0" applyNumberFormat="1" applyFont="1" applyFill="1" applyBorder="1" applyAlignment="1">
      <alignment horizontal="left" vertical="center" wrapText="1"/>
    </xf>
    <xf numFmtId="4" fontId="40" fillId="28" borderId="40" xfId="0" applyNumberFormat="1" applyFont="1" applyFill="1" applyBorder="1" applyAlignment="1">
      <alignment horizontal="left" vertical="center" wrapText="1"/>
    </xf>
    <xf numFmtId="4" fontId="40" fillId="30" borderId="40" xfId="0" applyNumberFormat="1" applyFont="1" applyFill="1" applyBorder="1" applyAlignment="1">
      <alignment horizontal="left" vertical="center" wrapText="1"/>
    </xf>
    <xf numFmtId="0" fontId="0" fillId="0" borderId="44" xfId="0" applyBorder="1" applyAlignment="1">
      <alignment horizontal="left" vertical="center" wrapText="1"/>
    </xf>
    <xf numFmtId="0" fontId="34" fillId="31" borderId="0" xfId="0" applyFont="1" applyFill="1" applyAlignment="1">
      <alignment horizontal="center"/>
    </xf>
    <xf numFmtId="0" fontId="22" fillId="24" borderId="13" xfId="0" applyFont="1" applyFill="1" applyBorder="1" applyAlignment="1" applyProtection="1">
      <alignment horizontal="left" vertical="center"/>
      <protection locked="0"/>
    </xf>
    <xf numFmtId="0" fontId="22" fillId="24" borderId="10" xfId="0" applyFont="1" applyFill="1" applyBorder="1" applyAlignment="1" applyProtection="1">
      <alignment horizontal="left" vertical="center"/>
      <protection locked="0"/>
    </xf>
    <xf numFmtId="0" fontId="22" fillId="24" borderId="13" xfId="0" applyFont="1" applyFill="1" applyBorder="1" applyAlignment="1" applyProtection="1">
      <alignment horizontal="left"/>
      <protection locked="0"/>
    </xf>
    <xf numFmtId="0" fontId="22" fillId="24" borderId="10" xfId="0" applyFont="1" applyFill="1" applyBorder="1" applyAlignment="1" applyProtection="1">
      <alignment horizontal="left"/>
      <protection locked="0"/>
    </xf>
    <xf numFmtId="0" fontId="28" fillId="25" borderId="19" xfId="0" applyFont="1" applyFill="1" applyBorder="1" applyAlignment="1">
      <alignment horizontal="center" vertical="center"/>
    </xf>
    <xf numFmtId="0" fontId="28" fillId="25" borderId="20" xfId="0" applyFont="1" applyFill="1" applyBorder="1" applyAlignment="1">
      <alignment horizontal="center" vertical="center"/>
    </xf>
    <xf numFmtId="0" fontId="28" fillId="25" borderId="13" xfId="0" applyFont="1" applyFill="1" applyBorder="1" applyAlignment="1">
      <alignment horizontal="center" vertical="center"/>
    </xf>
    <xf numFmtId="0" fontId="31" fillId="24" borderId="0" xfId="0" applyFont="1" applyFill="1" applyAlignment="1">
      <alignment horizontal="left" vertical="top" wrapText="1"/>
    </xf>
  </cellXfs>
  <cellStyles count="47">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Link" xfId="45" builtinId="8"/>
    <cellStyle name="Neutral" xfId="31" builtinId="28" customBuiltin="1"/>
    <cellStyle name="Notiz" xfId="32" builtinId="10" customBuiltin="1"/>
    <cellStyle name="Prozent" xfId="43" builtinId="5"/>
    <cellStyle name="Prozent 2" xfId="46" xr:uid="{B5A0BF2D-7FEA-4919-A1D4-CE5BE3DE7FA3}"/>
    <cellStyle name="Schlecht" xfId="33" builtinId="27" customBuiltin="1"/>
    <cellStyle name="Standard" xfId="0" builtinId="0"/>
    <cellStyle name="Standard 2" xfId="42" xr:uid="{00000000-0005-0000-0000-000022000000}"/>
    <cellStyle name="Standard 3" xfId="44" xr:uid="{F24E475D-5514-4F2B-B896-2BC2839B3DEC}"/>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4">
    <dxf>
      <fill>
        <patternFill>
          <bgColor theme="0" tint="-0.24994659260841701"/>
        </patternFill>
      </fill>
      <border>
        <left/>
        <right/>
        <top/>
        <bottom/>
      </border>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FFFFFF"/>
      <color rgb="FF000000"/>
      <color rgb="FF969696"/>
      <color rgb="FFF0F1F1"/>
      <color rgb="FFDDDDDD"/>
      <color rgb="FF4B4B4D"/>
      <color rgb="FF9F6400"/>
      <color rgb="FF4E2C4B"/>
      <color rgb="FF4D4D4D"/>
      <color rgb="FF0076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hartsheet" Target="chartsheets/sheet11.xml"/><Relationship Id="rId18" Type="http://schemas.openxmlformats.org/officeDocument/2006/relationships/worksheet" Target="worksheets/sheet7.xml"/><Relationship Id="rId26" Type="http://schemas.openxmlformats.org/officeDocument/2006/relationships/worksheet" Target="worksheets/sheet15.xml"/><Relationship Id="rId39" Type="http://schemas.openxmlformats.org/officeDocument/2006/relationships/calcChain" Target="calcChain.xml"/><Relationship Id="rId21" Type="http://schemas.openxmlformats.org/officeDocument/2006/relationships/worksheet" Target="worksheets/sheet10.xml"/><Relationship Id="rId34" Type="http://schemas.openxmlformats.org/officeDocument/2006/relationships/theme" Target="theme/theme1.xml"/><Relationship Id="rId42" Type="http://schemas.openxmlformats.org/officeDocument/2006/relationships/customXml" Target="../customXml/item3.xml"/><Relationship Id="rId7" Type="http://schemas.openxmlformats.org/officeDocument/2006/relationships/chartsheet" Target="chartsheets/sheet5.xml"/><Relationship Id="rId2" Type="http://schemas.openxmlformats.org/officeDocument/2006/relationships/worksheet" Target="worksheets/sheet2.xml"/><Relationship Id="rId16" Type="http://schemas.openxmlformats.org/officeDocument/2006/relationships/worksheet" Target="worksheets/sheet5.xml"/><Relationship Id="rId20" Type="http://schemas.openxmlformats.org/officeDocument/2006/relationships/worksheet" Target="worksheets/sheet9.xml"/><Relationship Id="rId29" Type="http://schemas.openxmlformats.org/officeDocument/2006/relationships/worksheet" Target="worksheets/sheet18.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chartsheet" Target="chartsheets/sheet4.xml"/><Relationship Id="rId11" Type="http://schemas.openxmlformats.org/officeDocument/2006/relationships/chartsheet" Target="chartsheets/sheet9.xml"/><Relationship Id="rId24" Type="http://schemas.openxmlformats.org/officeDocument/2006/relationships/worksheet" Target="worksheets/sheet13.xml"/><Relationship Id="rId32" Type="http://schemas.openxmlformats.org/officeDocument/2006/relationships/externalLink" Target="externalLinks/externalLink1.xml"/><Relationship Id="rId37" Type="http://schemas.openxmlformats.org/officeDocument/2006/relationships/sheetMetadata" Target="metadata.xml"/><Relationship Id="rId40" Type="http://schemas.openxmlformats.org/officeDocument/2006/relationships/customXml" Target="../customXml/item1.xml"/><Relationship Id="rId5" Type="http://schemas.openxmlformats.org/officeDocument/2006/relationships/chartsheet" Target="chartsheets/sheet3.xml"/><Relationship Id="rId15" Type="http://schemas.openxmlformats.org/officeDocument/2006/relationships/worksheet" Target="worksheets/sheet4.xml"/><Relationship Id="rId23" Type="http://schemas.openxmlformats.org/officeDocument/2006/relationships/worksheet" Target="worksheets/sheet12.xml"/><Relationship Id="rId28" Type="http://schemas.openxmlformats.org/officeDocument/2006/relationships/worksheet" Target="worksheets/sheet17.xml"/><Relationship Id="rId36" Type="http://schemas.openxmlformats.org/officeDocument/2006/relationships/sharedStrings" Target="sharedStrings.xml"/><Relationship Id="rId10" Type="http://schemas.openxmlformats.org/officeDocument/2006/relationships/chartsheet" Target="chartsheets/sheet8.xml"/><Relationship Id="rId19" Type="http://schemas.openxmlformats.org/officeDocument/2006/relationships/worksheet" Target="worksheets/sheet8.xml"/><Relationship Id="rId31" Type="http://schemas.openxmlformats.org/officeDocument/2006/relationships/worksheet" Target="worksheets/sheet20.xml"/><Relationship Id="rId4" Type="http://schemas.openxmlformats.org/officeDocument/2006/relationships/chartsheet" Target="chartsheets/sheet2.xml"/><Relationship Id="rId9" Type="http://schemas.openxmlformats.org/officeDocument/2006/relationships/chartsheet" Target="chartsheets/sheet7.xml"/><Relationship Id="rId14" Type="http://schemas.openxmlformats.org/officeDocument/2006/relationships/worksheet" Target="worksheets/sheet3.xml"/><Relationship Id="rId22" Type="http://schemas.openxmlformats.org/officeDocument/2006/relationships/worksheet" Target="worksheets/sheet11.xml"/><Relationship Id="rId27" Type="http://schemas.openxmlformats.org/officeDocument/2006/relationships/worksheet" Target="worksheets/sheet16.xml"/><Relationship Id="rId30" Type="http://schemas.openxmlformats.org/officeDocument/2006/relationships/worksheet" Target="worksheets/sheet19.xml"/><Relationship Id="rId35" Type="http://schemas.openxmlformats.org/officeDocument/2006/relationships/styles" Target="styles.xml"/><Relationship Id="rId8" Type="http://schemas.openxmlformats.org/officeDocument/2006/relationships/chartsheet" Target="chartsheets/sheet6.xml"/><Relationship Id="rId3" Type="http://schemas.openxmlformats.org/officeDocument/2006/relationships/chartsheet" Target="chartsheets/sheet1.xml"/><Relationship Id="rId12" Type="http://schemas.openxmlformats.org/officeDocument/2006/relationships/chartsheet" Target="chartsheets/sheet10.xml"/><Relationship Id="rId17" Type="http://schemas.openxmlformats.org/officeDocument/2006/relationships/worksheet" Target="worksheets/sheet6.xml"/><Relationship Id="rId25" Type="http://schemas.openxmlformats.org/officeDocument/2006/relationships/worksheet" Target="worksheets/sheet14.xml"/><Relationship Id="rId33" Type="http://schemas.openxmlformats.org/officeDocument/2006/relationships/externalLink" Target="externalLinks/externalLink2.xml"/><Relationship Id="rId38"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image" Target="../media/image3.png"/></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image" Target="../media/image3.png"/></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image" Target="../media/image3.png"/></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3.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1" Type="http://schemas.openxmlformats.org/officeDocument/2006/relationships/image" Target="../media/image3.png"/></Relationships>
</file>

<file path=xl/charts/_rels/chart15.xml.rels><?xml version="1.0" encoding="UTF-8" standalone="yes"?>
<Relationships xmlns="http://schemas.openxmlformats.org/package/2006/relationships"><Relationship Id="rId1" Type="http://schemas.openxmlformats.org/officeDocument/2006/relationships/image" Target="../media/image3.png"/></Relationships>
</file>

<file path=xl/charts/_rels/chart16.xml.rels><?xml version="1.0" encoding="UTF-8" standalone="yes"?>
<Relationships xmlns="http://schemas.openxmlformats.org/package/2006/relationships"><Relationship Id="rId1" Type="http://schemas.openxmlformats.org/officeDocument/2006/relationships/image" Target="../media/image3.png"/></Relationships>
</file>

<file path=xl/charts/_rels/chart17.xml.rels><?xml version="1.0" encoding="UTF-8" standalone="yes"?>
<Relationships xmlns="http://schemas.openxmlformats.org/package/2006/relationships"><Relationship Id="rId1" Type="http://schemas.openxmlformats.org/officeDocument/2006/relationships/image" Target="../media/image3.png"/></Relationships>
</file>

<file path=xl/charts/_rels/chart18.xml.rels><?xml version="1.0" encoding="UTF-8" standalone="yes"?>
<Relationships xmlns="http://schemas.openxmlformats.org/package/2006/relationships"><Relationship Id="rId1" Type="http://schemas.openxmlformats.org/officeDocument/2006/relationships/image" Target="../media/image3.png"/></Relationships>
</file>

<file path=xl/charts/_rels/chart19.xml.rels><?xml version="1.0" encoding="UTF-8" standalone="yes"?>
<Relationships xmlns="http://schemas.openxmlformats.org/package/2006/relationships"><Relationship Id="rId1" Type="http://schemas.openxmlformats.org/officeDocument/2006/relationships/image" Target="../media/image3.png"/></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image" Target="../media/image3.png"/></Relationships>
</file>

<file path=xl/charts/_rels/chart20.xml.rels><?xml version="1.0" encoding="UTF-8" standalone="yes"?>
<Relationships xmlns="http://schemas.openxmlformats.org/package/2006/relationships"><Relationship Id="rId1" Type="http://schemas.openxmlformats.org/officeDocument/2006/relationships/image" Target="../media/image3.png"/></Relationships>
</file>

<file path=xl/charts/_rels/chart21.xml.rels><?xml version="1.0" encoding="UTF-8" standalone="yes"?>
<Relationships xmlns="http://schemas.openxmlformats.org/package/2006/relationships"><Relationship Id="rId1" Type="http://schemas.openxmlformats.org/officeDocument/2006/relationships/image" Target="../media/image3.png"/></Relationships>
</file>

<file path=xl/charts/_rels/chart22.xml.rels><?xml version="1.0" encoding="UTF-8" standalone="yes"?>
<Relationships xmlns="http://schemas.openxmlformats.org/package/2006/relationships"><Relationship Id="rId1" Type="http://schemas.openxmlformats.org/officeDocument/2006/relationships/image" Target="../media/image3.png"/></Relationships>
</file>

<file path=xl/charts/_rels/chart23.xml.rels><?xml version="1.0" encoding="UTF-8" standalone="yes"?>
<Relationships xmlns="http://schemas.openxmlformats.org/package/2006/relationships"><Relationship Id="rId1" Type="http://schemas.openxmlformats.org/officeDocument/2006/relationships/image" Target="../media/image3.png"/></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image" Target="../media/image3.png"/></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image" Target="../media/image3.png"/></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image" Target="../media/image3.png"/></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image" Target="../media/image3.png"/></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image" Target="../media/image3.png"/></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image" Target="../media/image3.png"/></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5327927745972E-2"/>
          <c:y val="1.706496054573919E-2"/>
          <c:w val="0.88424854810458897"/>
          <c:h val="0.70346103434456664"/>
        </c:manualLayout>
      </c:layout>
      <c:barChart>
        <c:barDir val="col"/>
        <c:grouping val="stacked"/>
        <c:varyColors val="0"/>
        <c:ser>
          <c:idx val="0"/>
          <c:order val="0"/>
          <c:tx>
            <c:strRef>
              <c:f>DataGraph!$L$6</c:f>
              <c:strCache>
                <c:ptCount val="1"/>
                <c:pt idx="0">
                  <c:v>Energiewirtschaft</c:v>
                </c:pt>
              </c:strCache>
            </c:strRef>
          </c:tx>
          <c:spPr>
            <a:solidFill>
              <a:schemeClr val="bg1"/>
            </a:solidFill>
            <a:ln w="12700">
              <a:solidFill>
                <a:schemeClr val="bg1"/>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DataGraph!$M$6:$S$6</c:f>
              <c:numCache>
                <c:formatCode>#,##0.0</c:formatCode>
                <c:ptCount val="7"/>
                <c:pt idx="0">
                  <c:v>3.6545227651493786</c:v>
                </c:pt>
                <c:pt idx="1">
                  <c:v>2</c:v>
                </c:pt>
                <c:pt idx="2">
                  <c:v>2</c:v>
                </c:pt>
                <c:pt idx="3">
                  <c:v>2.3710415005417116</c:v>
                </c:pt>
                <c:pt idx="4">
                  <c:v>5.1756011524320584</c:v>
                </c:pt>
                <c:pt idx="5">
                  <c:v>8.903508607668277</c:v>
                </c:pt>
                <c:pt idx="6">
                  <c:v>70</c:v>
                </c:pt>
              </c:numCache>
            </c:numRef>
          </c:val>
          <c:extLst>
            <c:ext xmlns:c16="http://schemas.microsoft.com/office/drawing/2014/chart" uri="{C3380CC4-5D6E-409C-BE32-E72D297353CC}">
              <c16:uniqueId val="{00000000-A64D-4A92-860C-A9B8C6445146}"/>
            </c:ext>
          </c:extLst>
        </c:ser>
        <c:ser>
          <c:idx val="1"/>
          <c:order val="1"/>
          <c:tx>
            <c:strRef>
              <c:f>DataGraph!$L$7</c:f>
              <c:strCache>
                <c:ptCount val="1"/>
                <c:pt idx="0">
                  <c:v>Industrie</c:v>
                </c:pt>
              </c:strCache>
            </c:strRef>
          </c:tx>
          <c:spPr>
            <a:solidFill>
              <a:schemeClr val="tx1"/>
            </a:solidFill>
            <a:ln w="12700">
              <a:solidFill>
                <a:schemeClr val="tx1"/>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DataGraph!$M$7:$S$7</c:f>
              <c:numCache>
                <c:formatCode>#,##0.0</c:formatCode>
                <c:ptCount val="7"/>
                <c:pt idx="0">
                  <c:v>13.892983990011539</c:v>
                </c:pt>
                <c:pt idx="1">
                  <c:v>23</c:v>
                </c:pt>
                <c:pt idx="2">
                  <c:v>19</c:v>
                </c:pt>
                <c:pt idx="3">
                  <c:v>11.376758499458303</c:v>
                </c:pt>
                <c:pt idx="4">
                  <c:v>16.295962599798219</c:v>
                </c:pt>
                <c:pt idx="5">
                  <c:v>18.324010059462587</c:v>
                </c:pt>
                <c:pt idx="6">
                  <c:v>25.5</c:v>
                </c:pt>
              </c:numCache>
            </c:numRef>
          </c:val>
          <c:extLst>
            <c:ext xmlns:c16="http://schemas.microsoft.com/office/drawing/2014/chart" uri="{C3380CC4-5D6E-409C-BE32-E72D297353CC}">
              <c16:uniqueId val="{00000001-A64D-4A92-860C-A9B8C6445146}"/>
            </c:ext>
          </c:extLst>
        </c:ser>
        <c:ser>
          <c:idx val="2"/>
          <c:order val="2"/>
          <c:tx>
            <c:strRef>
              <c:f>DataGraph!$L$8</c:f>
              <c:strCache>
                <c:ptCount val="1"/>
                <c:pt idx="0">
                  <c:v>Inländischer Verkehr</c:v>
                </c:pt>
              </c:strCache>
            </c:strRef>
          </c:tx>
          <c:spPr>
            <a:solidFill>
              <a:schemeClr val="bg2"/>
            </a:solidFill>
            <a:ln w="12700">
              <a:solidFill>
                <a:schemeClr val="bg2"/>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DataGraph!$M$8:$S$8</c:f>
              <c:numCache>
                <c:formatCode>#,##0.0</c:formatCode>
                <c:ptCount val="7"/>
                <c:pt idx="0">
                  <c:v>2.7921055087240382E-2</c:v>
                </c:pt>
                <c:pt idx="1">
                  <c:v>0</c:v>
                </c:pt>
                <c:pt idx="2">
                  <c:v>0</c:v>
                </c:pt>
                <c:pt idx="3">
                  <c:v>0.6</c:v>
                </c:pt>
                <c:pt idx="4">
                  <c:v>3.8875896156994054</c:v>
                </c:pt>
                <c:pt idx="5">
                  <c:v>7.7117249727904387</c:v>
                </c:pt>
                <c:pt idx="6">
                  <c:v>7.5</c:v>
                </c:pt>
              </c:numCache>
            </c:numRef>
          </c:val>
          <c:extLst>
            <c:ext xmlns:c16="http://schemas.microsoft.com/office/drawing/2014/chart" uri="{C3380CC4-5D6E-409C-BE32-E72D297353CC}">
              <c16:uniqueId val="{00000002-A64D-4A92-860C-A9B8C6445146}"/>
            </c:ext>
          </c:extLst>
        </c:ser>
        <c:ser>
          <c:idx val="3"/>
          <c:order val="3"/>
          <c:tx>
            <c:strRef>
              <c:f>DataGraph!$L$9</c:f>
              <c:strCache>
                <c:ptCount val="1"/>
                <c:pt idx="0">
                  <c:v>Gebäude</c:v>
                </c:pt>
              </c:strCache>
            </c:strRef>
          </c:tx>
          <c:spPr>
            <a:solidFill>
              <a:schemeClr val="tx2"/>
            </a:solidFill>
            <a:ln w="12700">
              <a:solidFill>
                <a:schemeClr val="tx2"/>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DataGraph!$M$9:$S$9</c:f>
              <c:numCache>
                <c:formatCode>#,##0.0</c:formatCode>
                <c:ptCount val="7"/>
                <c:pt idx="0">
                  <c:v>2.5872389760644614</c:v>
                </c:pt>
                <c:pt idx="1">
                  <c:v>2.1</c:v>
                </c:pt>
                <c:pt idx="2">
                  <c:v>0</c:v>
                </c:pt>
                <c:pt idx="3">
                  <c:v>0.8</c:v>
                </c:pt>
                <c:pt idx="4">
                  <c:v>0.27127755005149101</c:v>
                </c:pt>
                <c:pt idx="5">
                  <c:v>0.91365387216878469</c:v>
                </c:pt>
                <c:pt idx="6">
                  <c:v>0.78464268321003938</c:v>
                </c:pt>
              </c:numCache>
            </c:numRef>
          </c:val>
          <c:extLst>
            <c:ext xmlns:c16="http://schemas.microsoft.com/office/drawing/2014/chart" uri="{C3380CC4-5D6E-409C-BE32-E72D297353CC}">
              <c16:uniqueId val="{00000003-A64D-4A92-860C-A9B8C6445146}"/>
            </c:ext>
          </c:extLst>
        </c:ser>
        <c:ser>
          <c:idx val="4"/>
          <c:order val="4"/>
          <c:tx>
            <c:strRef>
              <c:f>DataGraph!$L$10</c:f>
              <c:strCache>
                <c:ptCount val="1"/>
                <c:pt idx="0">
                  <c:v>Landwirtschaft</c:v>
                </c:pt>
              </c:strCache>
            </c:strRef>
          </c:tx>
          <c:spPr>
            <a:solidFill>
              <a:schemeClr val="accent1"/>
            </a:solidFill>
            <a:ln w="12700">
              <a:solidFill>
                <a:schemeClr val="accent1"/>
              </a:solidFill>
            </a:ln>
          </c:spPr>
          <c:invertIfNegative val="0"/>
          <c:dPt>
            <c:idx val="6"/>
            <c:invertIfNegative val="0"/>
            <c:bubble3D val="0"/>
            <c:extLst>
              <c:ext xmlns:c16="http://schemas.microsoft.com/office/drawing/2014/chart" uri="{C3380CC4-5D6E-409C-BE32-E72D297353CC}">
                <c16:uniqueId val="{00000001-04BC-4C12-8522-FD1372F97EF3}"/>
              </c:ext>
            </c:extLst>
          </c:dPt>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DataGraph!$M$10:$S$10</c:f>
              <c:numCache>
                <c:formatCode>#,##0.0</c:formatCode>
                <c:ptCount val="7"/>
                <c:pt idx="0">
                  <c:v>40.740340843913465</c:v>
                </c:pt>
                <c:pt idx="1">
                  <c:v>40.740340843913465</c:v>
                </c:pt>
                <c:pt idx="2">
                  <c:v>45</c:v>
                </c:pt>
                <c:pt idx="3">
                  <c:v>23</c:v>
                </c:pt>
                <c:pt idx="4">
                  <c:v>23.19838909205556</c:v>
                </c:pt>
                <c:pt idx="5">
                  <c:v>35.88606966524604</c:v>
                </c:pt>
                <c:pt idx="6">
                  <c:v>267.11736478757376</c:v>
                </c:pt>
              </c:numCache>
            </c:numRef>
          </c:val>
          <c:extLst>
            <c:ext xmlns:c16="http://schemas.microsoft.com/office/drawing/2014/chart" uri="{C3380CC4-5D6E-409C-BE32-E72D297353CC}">
              <c16:uniqueId val="{00000004-A64D-4A92-860C-A9B8C6445146}"/>
            </c:ext>
          </c:extLst>
        </c:ser>
        <c:ser>
          <c:idx val="5"/>
          <c:order val="5"/>
          <c:tx>
            <c:strRef>
              <c:f>DataGraph!$L$11</c:f>
              <c:strCache>
                <c:ptCount val="1"/>
                <c:pt idx="0">
                  <c:v>Abfallwirtschaft</c:v>
                </c:pt>
              </c:strCache>
            </c:strRef>
          </c:tx>
          <c:spPr>
            <a:solidFill>
              <a:schemeClr val="accent2"/>
            </a:solidFill>
            <a:ln w="12700">
              <a:solidFill>
                <a:schemeClr val="accent2"/>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DataGraph!$M$11:$S$11</c:f>
              <c:numCache>
                <c:formatCode>#,##0.0</c:formatCode>
                <c:ptCount val="7"/>
                <c:pt idx="0">
                  <c:v>2.1155285975351341</c:v>
                </c:pt>
                <c:pt idx="1">
                  <c:v>2.1155285975351341</c:v>
                </c:pt>
                <c:pt idx="2">
                  <c:v>3</c:v>
                </c:pt>
                <c:pt idx="3">
                  <c:v>1.9</c:v>
                </c:pt>
                <c:pt idx="4">
                  <c:v>2.8827567592284811</c:v>
                </c:pt>
                <c:pt idx="5">
                  <c:v>3.1580286369801862</c:v>
                </c:pt>
                <c:pt idx="6">
                  <c:v>32</c:v>
                </c:pt>
              </c:numCache>
            </c:numRef>
          </c:val>
          <c:extLst>
            <c:ext xmlns:c16="http://schemas.microsoft.com/office/drawing/2014/chart" uri="{C3380CC4-5D6E-409C-BE32-E72D297353CC}">
              <c16:uniqueId val="{00000005-A64D-4A92-860C-A9B8C6445146}"/>
            </c:ext>
          </c:extLst>
        </c:ser>
        <c:ser>
          <c:idx val="6"/>
          <c:order val="6"/>
          <c:tx>
            <c:strRef>
              <c:f>DataGraph!$L$12</c:f>
              <c:strCache>
                <c:ptCount val="1"/>
                <c:pt idx="0">
                  <c:v>FoCCS inkl. CCU mittelfristig</c:v>
                </c:pt>
              </c:strCache>
            </c:strRef>
          </c:tx>
          <c:spPr>
            <a:pattFill prst="wdUpDiag">
              <a:fgClr>
                <a:schemeClr val="accent3"/>
              </a:fgClr>
              <a:bgClr>
                <a:srgbClr val="FFFFFF"/>
              </a:bgClr>
            </a:pattFill>
            <a:ln w="12700">
              <a:solidFill>
                <a:schemeClr val="accent3"/>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DataGraph!$M$12:$S$12</c:f>
              <c:numCache>
                <c:formatCode>#,##0.0</c:formatCode>
                <c:ptCount val="7"/>
                <c:pt idx="0">
                  <c:v>16</c:v>
                </c:pt>
                <c:pt idx="1">
                  <c:v>17</c:v>
                </c:pt>
                <c:pt idx="2">
                  <c:v>11</c:v>
                </c:pt>
                <c:pt idx="3">
                  <c:v>24.400000000000002</c:v>
                </c:pt>
                <c:pt idx="4">
                  <c:v>2.6005426429400234</c:v>
                </c:pt>
                <c:pt idx="5">
                  <c:v>12.936768751621431</c:v>
                </c:pt>
                <c:pt idx="6">
                  <c:v>188.76056724564938</c:v>
                </c:pt>
              </c:numCache>
            </c:numRef>
          </c:val>
          <c:extLst>
            <c:ext xmlns:c16="http://schemas.microsoft.com/office/drawing/2014/chart" uri="{C3380CC4-5D6E-409C-BE32-E72D297353CC}">
              <c16:uniqueId val="{00000006-A64D-4A92-860C-A9B8C6445146}"/>
            </c:ext>
          </c:extLst>
        </c:ser>
        <c:ser>
          <c:idx val="7"/>
          <c:order val="7"/>
          <c:tx>
            <c:strRef>
              <c:f>DataGraph!$L$13</c:f>
              <c:strCache>
                <c:ptCount val="1"/>
                <c:pt idx="0">
                  <c:v>Netto LULUCF</c:v>
                </c:pt>
              </c:strCache>
            </c:strRef>
          </c:tx>
          <c:spPr>
            <a:solidFill>
              <a:schemeClr val="accent5"/>
            </a:solidFill>
            <a:ln w="12700">
              <a:solidFill>
                <a:schemeClr val="accent5"/>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DataGraph!$M$13:$S$13</c:f>
              <c:numCache>
                <c:formatCode>#,##0.0</c:formatCode>
                <c:ptCount val="7"/>
                <c:pt idx="0">
                  <c:v>-11.346731212008843</c:v>
                </c:pt>
                <c:pt idx="1">
                  <c:v>-40.853446689915778</c:v>
                </c:pt>
                <c:pt idx="2">
                  <c:v>-19.5</c:v>
                </c:pt>
                <c:pt idx="3">
                  <c:v>-34.85313987419817</c:v>
                </c:pt>
                <c:pt idx="4">
                  <c:v>-55.908071907462237</c:v>
                </c:pt>
                <c:pt idx="5">
                  <c:v>-24.527109832431762</c:v>
                </c:pt>
                <c:pt idx="6">
                  <c:v>-332.61377414786784</c:v>
                </c:pt>
              </c:numCache>
            </c:numRef>
          </c:val>
          <c:extLst>
            <c:ext xmlns:c16="http://schemas.microsoft.com/office/drawing/2014/chart" uri="{C3380CC4-5D6E-409C-BE32-E72D297353CC}">
              <c16:uniqueId val="{00000007-A64D-4A92-860C-A9B8C6445146}"/>
            </c:ext>
          </c:extLst>
        </c:ser>
        <c:ser>
          <c:idx val="8"/>
          <c:order val="8"/>
          <c:tx>
            <c:strRef>
              <c:f>DataGraph!$L$14</c:f>
              <c:strCache>
                <c:ptCount val="1"/>
                <c:pt idx="0">
                  <c:v>B(E)CCS incl BCCU mittelfristig</c:v>
                </c:pt>
              </c:strCache>
            </c:strRef>
          </c:tx>
          <c:spPr>
            <a:solidFill>
              <a:schemeClr val="accent4"/>
            </a:solidFill>
            <a:ln w="12700">
              <a:solidFill>
                <a:schemeClr val="accent4"/>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DataGraph!$M$14:$S$14</c:f>
              <c:numCache>
                <c:formatCode>#,##0.0</c:formatCode>
                <c:ptCount val="7"/>
                <c:pt idx="0">
                  <c:v>-37.209360857142855</c:v>
                </c:pt>
                <c:pt idx="1">
                  <c:v>-17</c:v>
                </c:pt>
                <c:pt idx="2">
                  <c:v>-20</c:v>
                </c:pt>
                <c:pt idx="3">
                  <c:v>-17.600000000000001</c:v>
                </c:pt>
                <c:pt idx="4">
                  <c:v>-5.9001254138247949</c:v>
                </c:pt>
                <c:pt idx="5">
                  <c:v>-25.009395637550057</c:v>
                </c:pt>
                <c:pt idx="6">
                  <c:v>-57.660584885788666</c:v>
                </c:pt>
              </c:numCache>
            </c:numRef>
          </c:val>
          <c:extLst>
            <c:ext xmlns:c16="http://schemas.microsoft.com/office/drawing/2014/chart" uri="{C3380CC4-5D6E-409C-BE32-E72D297353CC}">
              <c16:uniqueId val="{00000008-A64D-4A92-860C-A9B8C6445146}"/>
            </c:ext>
          </c:extLst>
        </c:ser>
        <c:ser>
          <c:idx val="9"/>
          <c:order val="9"/>
          <c:tx>
            <c:strRef>
              <c:f>DataGraph!$L$15</c:f>
              <c:strCache>
                <c:ptCount val="1"/>
                <c:pt idx="0">
                  <c:v>DACCS</c:v>
                </c:pt>
              </c:strCache>
            </c:strRef>
          </c:tx>
          <c:spPr>
            <a:solidFill>
              <a:schemeClr val="accent6"/>
            </a:solidFill>
            <a:ln w="12700">
              <a:solidFill>
                <a:schemeClr val="accent6"/>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DataGraph!$M$15:$S$15</c:f>
              <c:numCache>
                <c:formatCode>#,##0.0</c:formatCode>
                <c:ptCount val="7"/>
                <c:pt idx="0">
                  <c:v>-20</c:v>
                </c:pt>
                <c:pt idx="1">
                  <c:v>0</c:v>
                </c:pt>
                <c:pt idx="2">
                  <c:v>-19.5</c:v>
                </c:pt>
                <c:pt idx="3">
                  <c:v>-2.5</c:v>
                </c:pt>
                <c:pt idx="4">
                  <c:v>0</c:v>
                </c:pt>
                <c:pt idx="5">
                  <c:v>-34.190228893423097</c:v>
                </c:pt>
                <c:pt idx="6">
                  <c:v>-56.773869034458684</c:v>
                </c:pt>
              </c:numCache>
            </c:numRef>
          </c:val>
          <c:extLst>
            <c:ext xmlns:c16="http://schemas.microsoft.com/office/drawing/2014/chart" uri="{C3380CC4-5D6E-409C-BE32-E72D297353CC}">
              <c16:uniqueId val="{00000009-A64D-4A92-860C-A9B8C6445146}"/>
            </c:ext>
          </c:extLst>
        </c:ser>
        <c:ser>
          <c:idx val="10"/>
          <c:order val="10"/>
          <c:tx>
            <c:strRef>
              <c:f>DataGraph!$L$16</c:f>
              <c:strCache>
                <c:ptCount val="1"/>
                <c:pt idx="0">
                  <c:v>Sonstiges CDR</c:v>
                </c:pt>
              </c:strCache>
            </c:strRef>
          </c:tx>
          <c:spPr>
            <a:solidFill>
              <a:schemeClr val="accent3"/>
            </a:solidFill>
            <a:ln w="12700">
              <a:solidFill>
                <a:schemeClr val="accent3"/>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DataGraph!$M$16:$S$16</c:f>
              <c:numCache>
                <c:formatCode>#,##0.0</c:formatCode>
                <c:ptCount val="7"/>
                <c:pt idx="0">
                  <c:v>0</c:v>
                </c:pt>
                <c:pt idx="1">
                  <c:v>-5</c:v>
                </c:pt>
                <c:pt idx="2">
                  <c:v>0</c:v>
                </c:pt>
                <c:pt idx="3">
                  <c:v>-16.100000000000001</c:v>
                </c:pt>
                <c:pt idx="4">
                  <c:v>0</c:v>
                </c:pt>
                <c:pt idx="5">
                  <c:v>0</c:v>
                </c:pt>
                <c:pt idx="6">
                  <c:v>0</c:v>
                </c:pt>
              </c:numCache>
            </c:numRef>
          </c:val>
          <c:extLst>
            <c:ext xmlns:c16="http://schemas.microsoft.com/office/drawing/2014/chart" uri="{C3380CC4-5D6E-409C-BE32-E72D297353CC}">
              <c16:uniqueId val="{0000000A-A64D-4A92-860C-A9B8C6445146}"/>
            </c:ext>
          </c:extLst>
        </c:ser>
        <c:dLbls>
          <c:showLegendKey val="0"/>
          <c:showVal val="0"/>
          <c:showCatName val="0"/>
          <c:showSerName val="0"/>
          <c:showPercent val="0"/>
          <c:showBubbleSize val="0"/>
        </c:dLbls>
        <c:gapWidth val="150"/>
        <c:overlap val="100"/>
        <c:axId val="399557864"/>
        <c:axId val="399558256"/>
      </c:barChart>
      <c:lineChart>
        <c:grouping val="stacked"/>
        <c:varyColors val="0"/>
        <c:ser>
          <c:idx val="11"/>
          <c:order val="11"/>
          <c:tx>
            <c:strRef>
              <c:f>DataGraph!$L$17</c:f>
              <c:strCache>
                <c:ptCount val="1"/>
                <c:pt idx="0">
                  <c:v>THG-Emissionen netto</c:v>
                </c:pt>
              </c:strCache>
            </c:strRef>
          </c:tx>
          <c:spPr>
            <a:ln>
              <a:noFill/>
            </a:ln>
          </c:spPr>
          <c:marker>
            <c:symbol val="triangle"/>
            <c:size val="7"/>
            <c:spPr>
              <a:solidFill>
                <a:srgbClr val="000000"/>
              </a:solidFill>
              <a:ln>
                <a:solidFill>
                  <a:srgbClr val="FFFFFF"/>
                </a:solidFill>
              </a:ln>
            </c:spPr>
          </c:marker>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DataGraph!$M$17:$S$17</c:f>
              <c:numCache>
                <c:formatCode>#,##0.0</c:formatCode>
                <c:ptCount val="7"/>
                <c:pt idx="0">
                  <c:v>-5.5375558413904784</c:v>
                </c:pt>
                <c:pt idx="1">
                  <c:v>7.1024227515328207</c:v>
                </c:pt>
                <c:pt idx="2">
                  <c:v>10</c:v>
                </c:pt>
                <c:pt idx="3">
                  <c:v>-31.005339874198157</c:v>
                </c:pt>
                <c:pt idx="4">
                  <c:v>-10.096620552021818</c:v>
                </c:pt>
                <c:pt idx="5">
                  <c:v>-8.8297385490886029</c:v>
                </c:pt>
                <c:pt idx="6">
                  <c:v>-44.146220597331379</c:v>
                </c:pt>
              </c:numCache>
            </c:numRef>
          </c:val>
          <c:smooth val="0"/>
          <c:extLst>
            <c:ext xmlns:c16="http://schemas.microsoft.com/office/drawing/2014/chart" uri="{C3380CC4-5D6E-409C-BE32-E72D297353CC}">
              <c16:uniqueId val="{0000000C-A64D-4A92-860C-A9B8C6445146}"/>
            </c:ext>
          </c:extLst>
        </c:ser>
        <c:dLbls>
          <c:showLegendKey val="0"/>
          <c:showVal val="0"/>
          <c:showCatName val="0"/>
          <c:showSerName val="0"/>
          <c:showPercent val="0"/>
          <c:showBubbleSize val="0"/>
        </c:dLbls>
        <c:marker val="1"/>
        <c:smooth val="0"/>
        <c:axId val="399557864"/>
        <c:axId val="399558256"/>
      </c:line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THG-Erzeugung/Einbindungen [Mt CO</a:t>
                </a:r>
                <a:r>
                  <a:rPr lang="en-US" sz="1600" baseline="-25000"/>
                  <a:t>2</a:t>
                </a:r>
                <a:r>
                  <a:rPr lang="en-US" sz="1600"/>
                  <a:t>-Äq]</a:t>
                </a:r>
              </a:p>
            </c:rich>
          </c:tx>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2.4457103730229055E-2"/>
          <c:y val="0.85730346315798445"/>
          <c:w val="0.96128404664139699"/>
          <c:h val="0.13044393888228648"/>
        </c:manualLayout>
      </c:layout>
      <c:overlay val="0"/>
      <c:spPr>
        <a:noFill/>
        <a:ln>
          <a:noFill/>
        </a:ln>
      </c:spPr>
      <c:txPr>
        <a:bodyPr/>
        <a:lstStyle/>
        <a:p>
          <a:pPr>
            <a:defRPr sz="1600"/>
          </a:pPr>
          <a:endParaRPr lang="en-US"/>
        </a:p>
      </c:txPr>
    </c:legend>
    <c:plotVisOnly val="1"/>
    <c:dispBlanksAs val="gap"/>
    <c:showDLblsOverMax val="0"/>
  </c:chart>
  <c:spPr>
    <a:noFill/>
    <a:ln>
      <a:no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6252838481018E-2"/>
          <c:y val="1.7065039954930986E-2"/>
          <c:w val="0.90779731417036724"/>
          <c:h val="0.78523431464986126"/>
        </c:manualLayout>
      </c:layout>
      <c:barChart>
        <c:barDir val="col"/>
        <c:grouping val="stacked"/>
        <c:varyColors val="0"/>
        <c:ser>
          <c:idx val="0"/>
          <c:order val="0"/>
          <c:tx>
            <c:strRef>
              <c:f>DataGraph!$U$22</c:f>
              <c:strCache>
                <c:ptCount val="1"/>
                <c:pt idx="0">
                  <c:v>Fossiles CCU (mittelfristig)</c:v>
                </c:pt>
              </c:strCache>
            </c:strRef>
          </c:tx>
          <c:spPr>
            <a:pattFill prst="pct20">
              <a:fgClr>
                <a:schemeClr val="bg1"/>
              </a:fgClr>
              <a:bgClr>
                <a:srgbClr val="FFFFFF"/>
              </a:bgClr>
            </a:pattFill>
            <a:ln w="12700">
              <a:solidFill>
                <a:schemeClr val="bg1"/>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DataGraph!$V$22:$AB$22</c:f>
              <c:numCache>
                <c:formatCode>#,##0.0</c:formatCode>
                <c:ptCount val="7"/>
                <c:pt idx="0">
                  <c:v>0</c:v>
                </c:pt>
                <c:pt idx="1">
                  <c:v>4.4117647058823515</c:v>
                </c:pt>
                <c:pt idx="2">
                  <c:v>0</c:v>
                </c:pt>
                <c:pt idx="3">
                  <c:v>0</c:v>
                </c:pt>
                <c:pt idx="4">
                  <c:v>0</c:v>
                </c:pt>
                <c:pt idx="5">
                  <c:v>0</c:v>
                </c:pt>
                <c:pt idx="6">
                  <c:v>56.942015882005848</c:v>
                </c:pt>
              </c:numCache>
            </c:numRef>
          </c:val>
          <c:extLst xmlns:c15="http://schemas.microsoft.com/office/drawing/2012/chart">
            <c:ext xmlns:c16="http://schemas.microsoft.com/office/drawing/2014/chart" uri="{C3380CC4-5D6E-409C-BE32-E72D297353CC}">
              <c16:uniqueId val="{00000000-D3A1-434F-B266-F7A4A5FA575E}"/>
            </c:ext>
          </c:extLst>
        </c:ser>
        <c:ser>
          <c:idx val="1"/>
          <c:order val="1"/>
          <c:tx>
            <c:strRef>
              <c:f>DataGraph!$U$23</c:f>
              <c:strCache>
                <c:ptCount val="1"/>
                <c:pt idx="0">
                  <c:v>BCCU (mittelfristig)</c:v>
                </c:pt>
              </c:strCache>
            </c:strRef>
          </c:tx>
          <c:spPr>
            <a:pattFill prst="pct20">
              <a:fgClr>
                <a:schemeClr val="tx1"/>
              </a:fgClr>
              <a:bgClr>
                <a:srgbClr val="FFFFFF"/>
              </a:bgClr>
            </a:pattFill>
            <a:ln w="12700">
              <a:solidFill>
                <a:schemeClr val="tx1"/>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DataGraph!$V$23:$AB$23</c:f>
              <c:numCache>
                <c:formatCode>#,##0.0</c:formatCode>
                <c:ptCount val="7"/>
                <c:pt idx="0">
                  <c:v>0</c:v>
                </c:pt>
                <c:pt idx="1">
                  <c:v>2.0588235294117645</c:v>
                </c:pt>
                <c:pt idx="2">
                  <c:v>0</c:v>
                </c:pt>
                <c:pt idx="3">
                  <c:v>0</c:v>
                </c:pt>
                <c:pt idx="4">
                  <c:v>0</c:v>
                </c:pt>
                <c:pt idx="5">
                  <c:v>0</c:v>
                </c:pt>
                <c:pt idx="6">
                  <c:v>1.442400153090059</c:v>
                </c:pt>
              </c:numCache>
            </c:numRef>
          </c:val>
          <c:extLst xmlns:c15="http://schemas.microsoft.com/office/drawing/2012/chart">
            <c:ext xmlns:c16="http://schemas.microsoft.com/office/drawing/2014/chart" uri="{C3380CC4-5D6E-409C-BE32-E72D297353CC}">
              <c16:uniqueId val="{00000001-D3A1-434F-B266-F7A4A5FA575E}"/>
            </c:ext>
          </c:extLst>
        </c:ser>
        <c:ser>
          <c:idx val="2"/>
          <c:order val="2"/>
          <c:tx>
            <c:strRef>
              <c:f>DataGraph!$U$24</c:f>
              <c:strCache>
                <c:ptCount val="1"/>
                <c:pt idx="0">
                  <c:v>Biomasse in Produkten</c:v>
                </c:pt>
              </c:strCache>
            </c:strRef>
          </c:tx>
          <c:spPr>
            <a:solidFill>
              <a:schemeClr val="bg2"/>
            </a:solidFill>
            <a:ln w="12700">
              <a:solidFill>
                <a:schemeClr val="bg2"/>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DataGraph!$V$24:$AB$24</c:f>
              <c:numCache>
                <c:formatCode>#,##0.0</c:formatCode>
                <c:ptCount val="7"/>
                <c:pt idx="0">
                  <c:v>0</c:v>
                </c:pt>
                <c:pt idx="1">
                  <c:v>5</c:v>
                </c:pt>
                <c:pt idx="2">
                  <c:v>0</c:v>
                </c:pt>
                <c:pt idx="3">
                  <c:v>16.100000000000001</c:v>
                </c:pt>
                <c:pt idx="4">
                  <c:v>0</c:v>
                </c:pt>
                <c:pt idx="5">
                  <c:v>0</c:v>
                </c:pt>
                <c:pt idx="6">
                  <c:v>0</c:v>
                </c:pt>
              </c:numCache>
            </c:numRef>
          </c:val>
          <c:extLst xmlns:c15="http://schemas.microsoft.com/office/drawing/2012/chart">
            <c:ext xmlns:c16="http://schemas.microsoft.com/office/drawing/2014/chart" uri="{C3380CC4-5D6E-409C-BE32-E72D297353CC}">
              <c16:uniqueId val="{00000002-D3A1-434F-B266-F7A4A5FA575E}"/>
            </c:ext>
          </c:extLst>
        </c:ser>
        <c:ser>
          <c:idx val="3"/>
          <c:order val="3"/>
          <c:tx>
            <c:strRef>
              <c:f>DataGraph!$U$25</c:f>
              <c:strCache>
                <c:ptCount val="1"/>
                <c:pt idx="0">
                  <c:v>Importierte CCU-Produkte</c:v>
                </c:pt>
              </c:strCache>
            </c:strRef>
          </c:tx>
          <c:spPr>
            <a:pattFill prst="wdUpDiag">
              <a:fgClr>
                <a:srgbClr val="F0F1F1"/>
              </a:fgClr>
              <a:bgClr>
                <a:schemeClr val="tx2"/>
              </a:bgClr>
            </a:pattFill>
            <a:ln>
              <a:solidFill>
                <a:schemeClr val="tx2"/>
              </a:solidFill>
            </a:ln>
          </c:spPr>
          <c:invertIfNegative val="0"/>
          <c:dPt>
            <c:idx val="0"/>
            <c:invertIfNegative val="0"/>
            <c:bubble3D val="0"/>
            <c:extLst>
              <c:ext xmlns:c16="http://schemas.microsoft.com/office/drawing/2014/chart" uri="{C3380CC4-5D6E-409C-BE32-E72D297353CC}">
                <c16:uniqueId val="{00000002-B853-4129-8EA6-B8C5905803AD}"/>
              </c:ext>
            </c:extLst>
          </c:dPt>
          <c:dPt>
            <c:idx val="1"/>
            <c:invertIfNegative val="0"/>
            <c:bubble3D val="0"/>
            <c:extLst>
              <c:ext xmlns:c16="http://schemas.microsoft.com/office/drawing/2014/chart" uri="{C3380CC4-5D6E-409C-BE32-E72D297353CC}">
                <c16:uniqueId val="{00000003-B853-4129-8EA6-B8C5905803AD}"/>
              </c:ext>
            </c:extLst>
          </c:dPt>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DataGraph!$V$25:$AB$25</c:f>
              <c:numCache>
                <c:formatCode>#,##0.0</c:formatCode>
                <c:ptCount val="7"/>
                <c:pt idx="0">
                  <c:v>7</c:v>
                </c:pt>
                <c:pt idx="1">
                  <c:v>7</c:v>
                </c:pt>
                <c:pt idx="2">
                  <c:v>0</c:v>
                </c:pt>
                <c:pt idx="3">
                  <c:v>0</c:v>
                </c:pt>
                <c:pt idx="4">
                  <c:v>0</c:v>
                </c:pt>
                <c:pt idx="5">
                  <c:v>0</c:v>
                </c:pt>
                <c:pt idx="6">
                  <c:v>0</c:v>
                </c:pt>
              </c:numCache>
            </c:numRef>
          </c:val>
          <c:extLst>
            <c:ext xmlns:c16="http://schemas.microsoft.com/office/drawing/2014/chart" uri="{C3380CC4-5D6E-409C-BE32-E72D297353CC}">
              <c16:uniqueId val="{00000001-B853-4129-8EA6-B8C5905803AD}"/>
            </c:ext>
          </c:extLst>
        </c:ser>
        <c:ser>
          <c:idx val="4"/>
          <c:order val="4"/>
          <c:tx>
            <c:strRef>
              <c:f>DataGraph!$U$26</c:f>
              <c:strCache>
                <c:ptCount val="1"/>
                <c:pt idx="0">
                  <c:v>e-Fuels</c:v>
                </c:pt>
              </c:strCache>
            </c:strRef>
          </c:tx>
          <c:spPr>
            <a:pattFill prst="wdUpDiag">
              <a:fgClr>
                <a:schemeClr val="accent1"/>
              </a:fgClr>
              <a:bgClr>
                <a:srgbClr val="DDDDDD"/>
              </a:bgClr>
            </a:pattFill>
            <a:ln>
              <a:solidFill>
                <a:schemeClr val="accent1"/>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DataGraph!$V$26:$AB$26</c:f>
              <c:numCache>
                <c:formatCode>#,##0.0</c:formatCode>
                <c:ptCount val="7"/>
                <c:pt idx="0">
                  <c:v>0</c:v>
                </c:pt>
                <c:pt idx="1">
                  <c:v>0</c:v>
                </c:pt>
                <c:pt idx="2">
                  <c:v>0</c:v>
                </c:pt>
                <c:pt idx="3">
                  <c:v>0</c:v>
                </c:pt>
                <c:pt idx="4">
                  <c:v>35.721925421105283</c:v>
                </c:pt>
                <c:pt idx="5">
                  <c:v>46.764224038039352</c:v>
                </c:pt>
                <c:pt idx="6">
                  <c:v>147</c:v>
                </c:pt>
              </c:numCache>
            </c:numRef>
          </c:val>
          <c:extLst>
            <c:ext xmlns:c16="http://schemas.microsoft.com/office/drawing/2014/chart" uri="{C3380CC4-5D6E-409C-BE32-E72D297353CC}">
              <c16:uniqueId val="{00000004-E6F6-48FF-8886-3678F592A48E}"/>
            </c:ext>
          </c:extLst>
        </c:ser>
        <c:dLbls>
          <c:showLegendKey val="0"/>
          <c:showVal val="0"/>
          <c:showCatName val="0"/>
          <c:showSerName val="0"/>
          <c:showPercent val="0"/>
          <c:showBubbleSize val="0"/>
        </c:dLbls>
        <c:gapWidth val="150"/>
        <c:overlap val="100"/>
        <c:axId val="399557864"/>
        <c:axId val="399558256"/>
        <c:extLst/>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Kohlenstoffnutzung [Mt C]</a:t>
                </a:r>
              </a:p>
            </c:rich>
          </c:tx>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5.0306206045966771E-2"/>
          <c:y val="0.94103501628062403"/>
          <c:w val="0.85776401111625755"/>
          <c:h val="4.6811634758890434E-2"/>
        </c:manualLayout>
      </c:layout>
      <c:overlay val="0"/>
      <c:spPr>
        <a:noFill/>
        <a:ln>
          <a:noFill/>
        </a:ln>
      </c:spPr>
      <c:txPr>
        <a:bodyPr/>
        <a:lstStyle/>
        <a:p>
          <a:pPr>
            <a:defRPr sz="1600"/>
          </a:pPr>
          <a:endParaRPr lang="en-US"/>
        </a:p>
      </c:txPr>
    </c:legend>
    <c:plotVisOnly val="1"/>
    <c:dispBlanksAs val="gap"/>
    <c:showDLblsOverMax val="0"/>
  </c:chart>
  <c:spPr>
    <a:noFill/>
    <a:ln>
      <a:no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14250959343891E-2"/>
          <c:y val="1.7065039954930986E-2"/>
          <c:w val="0.89328407540892807"/>
          <c:h val="0.77909866196383959"/>
        </c:manualLayout>
      </c:layout>
      <c:barChart>
        <c:barDir val="col"/>
        <c:grouping val="percentStacked"/>
        <c:varyColors val="0"/>
        <c:ser>
          <c:idx val="0"/>
          <c:order val="0"/>
          <c:tx>
            <c:strRef>
              <c:f>DataGraph!$U$22</c:f>
              <c:strCache>
                <c:ptCount val="1"/>
                <c:pt idx="0">
                  <c:v>Fossiles CCU (mittelfristig)</c:v>
                </c:pt>
              </c:strCache>
            </c:strRef>
          </c:tx>
          <c:spPr>
            <a:pattFill prst="pct20">
              <a:fgClr>
                <a:schemeClr val="bg1"/>
              </a:fgClr>
              <a:bgClr>
                <a:srgbClr val="FFFFFF"/>
              </a:bgClr>
            </a:pattFill>
            <a:ln w="12700">
              <a:solidFill>
                <a:schemeClr val="bg1"/>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DataGraph!$V$22:$AB$22</c:f>
              <c:numCache>
                <c:formatCode>#,##0.0</c:formatCode>
                <c:ptCount val="7"/>
                <c:pt idx="0">
                  <c:v>0</c:v>
                </c:pt>
                <c:pt idx="1">
                  <c:v>4.4117647058823515</c:v>
                </c:pt>
                <c:pt idx="2">
                  <c:v>0</c:v>
                </c:pt>
                <c:pt idx="3">
                  <c:v>0</c:v>
                </c:pt>
                <c:pt idx="4">
                  <c:v>0</c:v>
                </c:pt>
                <c:pt idx="5">
                  <c:v>0</c:v>
                </c:pt>
                <c:pt idx="6">
                  <c:v>56.942015882005848</c:v>
                </c:pt>
              </c:numCache>
            </c:numRef>
          </c:val>
          <c:extLst xmlns:c15="http://schemas.microsoft.com/office/drawing/2012/chart">
            <c:ext xmlns:c16="http://schemas.microsoft.com/office/drawing/2014/chart" uri="{C3380CC4-5D6E-409C-BE32-E72D297353CC}">
              <c16:uniqueId val="{00000000-2412-4F5D-9B01-4BC09C5B974E}"/>
            </c:ext>
          </c:extLst>
        </c:ser>
        <c:ser>
          <c:idx val="1"/>
          <c:order val="1"/>
          <c:tx>
            <c:strRef>
              <c:f>DataGraph!$U$23</c:f>
              <c:strCache>
                <c:ptCount val="1"/>
                <c:pt idx="0">
                  <c:v>BCCU (mittelfristig)</c:v>
                </c:pt>
              </c:strCache>
            </c:strRef>
          </c:tx>
          <c:spPr>
            <a:pattFill prst="pct20">
              <a:fgClr>
                <a:schemeClr val="tx1"/>
              </a:fgClr>
              <a:bgClr>
                <a:srgbClr val="FFFFFF"/>
              </a:bgClr>
            </a:pattFill>
            <a:ln w="12700">
              <a:solidFill>
                <a:schemeClr val="tx1"/>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DataGraph!$V$23:$AB$23</c:f>
              <c:numCache>
                <c:formatCode>#,##0.0</c:formatCode>
                <c:ptCount val="7"/>
                <c:pt idx="0">
                  <c:v>0</c:v>
                </c:pt>
                <c:pt idx="1">
                  <c:v>2.0588235294117645</c:v>
                </c:pt>
                <c:pt idx="2">
                  <c:v>0</c:v>
                </c:pt>
                <c:pt idx="3">
                  <c:v>0</c:v>
                </c:pt>
                <c:pt idx="4">
                  <c:v>0</c:v>
                </c:pt>
                <c:pt idx="5">
                  <c:v>0</c:v>
                </c:pt>
                <c:pt idx="6">
                  <c:v>1.442400153090059</c:v>
                </c:pt>
              </c:numCache>
            </c:numRef>
          </c:val>
          <c:extLst xmlns:c15="http://schemas.microsoft.com/office/drawing/2012/chart">
            <c:ext xmlns:c16="http://schemas.microsoft.com/office/drawing/2014/chart" uri="{C3380CC4-5D6E-409C-BE32-E72D297353CC}">
              <c16:uniqueId val="{00000001-2412-4F5D-9B01-4BC09C5B974E}"/>
            </c:ext>
          </c:extLst>
        </c:ser>
        <c:ser>
          <c:idx val="2"/>
          <c:order val="2"/>
          <c:tx>
            <c:strRef>
              <c:f>DataGraph!$U$24</c:f>
              <c:strCache>
                <c:ptCount val="1"/>
                <c:pt idx="0">
                  <c:v>Biomasse in Produkten</c:v>
                </c:pt>
              </c:strCache>
            </c:strRef>
          </c:tx>
          <c:spPr>
            <a:solidFill>
              <a:schemeClr val="bg2"/>
            </a:solidFill>
            <a:ln w="12700">
              <a:solidFill>
                <a:schemeClr val="bg2"/>
              </a:solidFill>
            </a:ln>
          </c:spPr>
          <c:invertIfNegative val="0"/>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DataGraph!$V$24:$AB$24</c:f>
              <c:numCache>
                <c:formatCode>#,##0.0</c:formatCode>
                <c:ptCount val="7"/>
                <c:pt idx="0">
                  <c:v>0</c:v>
                </c:pt>
                <c:pt idx="1">
                  <c:v>5</c:v>
                </c:pt>
                <c:pt idx="2">
                  <c:v>0</c:v>
                </c:pt>
                <c:pt idx="3">
                  <c:v>16.100000000000001</c:v>
                </c:pt>
                <c:pt idx="4">
                  <c:v>0</c:v>
                </c:pt>
                <c:pt idx="5">
                  <c:v>0</c:v>
                </c:pt>
                <c:pt idx="6">
                  <c:v>0</c:v>
                </c:pt>
              </c:numCache>
            </c:numRef>
          </c:val>
          <c:extLst xmlns:c15="http://schemas.microsoft.com/office/drawing/2012/chart">
            <c:ext xmlns:c16="http://schemas.microsoft.com/office/drawing/2014/chart" uri="{C3380CC4-5D6E-409C-BE32-E72D297353CC}">
              <c16:uniqueId val="{00000002-2412-4F5D-9B01-4BC09C5B974E}"/>
            </c:ext>
          </c:extLst>
        </c:ser>
        <c:ser>
          <c:idx val="3"/>
          <c:order val="3"/>
          <c:tx>
            <c:strRef>
              <c:f>DataGraph!$U$25</c:f>
              <c:strCache>
                <c:ptCount val="1"/>
                <c:pt idx="0">
                  <c:v>Importierte CCU-Produkte</c:v>
                </c:pt>
              </c:strCache>
            </c:strRef>
          </c:tx>
          <c:spPr>
            <a:pattFill prst="wdUpDiag">
              <a:fgClr>
                <a:srgbClr val="F0F1F1"/>
              </a:fgClr>
              <a:bgClr>
                <a:schemeClr val="tx2"/>
              </a:bgClr>
            </a:pattFill>
            <a:ln>
              <a:solidFill>
                <a:schemeClr val="tx2"/>
              </a:solidFill>
            </a:ln>
          </c:spPr>
          <c:invertIfNegative val="0"/>
          <c:dPt>
            <c:idx val="0"/>
            <c:invertIfNegative val="0"/>
            <c:bubble3D val="0"/>
            <c:extLst>
              <c:ext xmlns:c16="http://schemas.microsoft.com/office/drawing/2014/chart" uri="{C3380CC4-5D6E-409C-BE32-E72D297353CC}">
                <c16:uniqueId val="{00000004-2412-4F5D-9B01-4BC09C5B974E}"/>
              </c:ext>
            </c:extLst>
          </c:dPt>
          <c:dPt>
            <c:idx val="1"/>
            <c:invertIfNegative val="0"/>
            <c:bubble3D val="0"/>
            <c:extLst>
              <c:ext xmlns:c16="http://schemas.microsoft.com/office/drawing/2014/chart" uri="{C3380CC4-5D6E-409C-BE32-E72D297353CC}">
                <c16:uniqueId val="{00000006-2412-4F5D-9B01-4BC09C5B974E}"/>
              </c:ext>
            </c:extLst>
          </c:dPt>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DataGraph!$V$25:$AB$25</c:f>
              <c:numCache>
                <c:formatCode>#,##0.0</c:formatCode>
                <c:ptCount val="7"/>
                <c:pt idx="0">
                  <c:v>7</c:v>
                </c:pt>
                <c:pt idx="1">
                  <c:v>7</c:v>
                </c:pt>
                <c:pt idx="2">
                  <c:v>0</c:v>
                </c:pt>
                <c:pt idx="3">
                  <c:v>0</c:v>
                </c:pt>
                <c:pt idx="4">
                  <c:v>0</c:v>
                </c:pt>
                <c:pt idx="5">
                  <c:v>0</c:v>
                </c:pt>
                <c:pt idx="6">
                  <c:v>0</c:v>
                </c:pt>
              </c:numCache>
            </c:numRef>
          </c:val>
          <c:extLst>
            <c:ext xmlns:c16="http://schemas.microsoft.com/office/drawing/2014/chart" uri="{C3380CC4-5D6E-409C-BE32-E72D297353CC}">
              <c16:uniqueId val="{00000007-2412-4F5D-9B01-4BC09C5B974E}"/>
            </c:ext>
          </c:extLst>
        </c:ser>
        <c:ser>
          <c:idx val="4"/>
          <c:order val="4"/>
          <c:tx>
            <c:strRef>
              <c:f>DataGraph!$U$26</c:f>
              <c:strCache>
                <c:ptCount val="1"/>
                <c:pt idx="0">
                  <c:v>e-Fuels</c:v>
                </c:pt>
              </c:strCache>
            </c:strRef>
          </c:tx>
          <c:spPr>
            <a:pattFill prst="wdUpDiag">
              <a:fgClr>
                <a:schemeClr val="accent4"/>
              </a:fgClr>
              <a:bgClr>
                <a:prstClr val="white"/>
              </a:bgClr>
            </a:pattFill>
            <a:ln>
              <a:solidFill>
                <a:schemeClr val="accent1"/>
              </a:solidFill>
            </a:ln>
          </c:spPr>
          <c:invertIfNegative val="0"/>
          <c:dPt>
            <c:idx val="4"/>
            <c:invertIfNegative val="0"/>
            <c:bubble3D val="0"/>
            <c:extLst>
              <c:ext xmlns:c16="http://schemas.microsoft.com/office/drawing/2014/chart" uri="{C3380CC4-5D6E-409C-BE32-E72D297353CC}">
                <c16:uniqueId val="{00000002-4682-47E7-A16B-7E6D4CF034C4}"/>
              </c:ext>
            </c:extLst>
          </c:dPt>
          <c:dPt>
            <c:idx val="5"/>
            <c:invertIfNegative val="0"/>
            <c:bubble3D val="0"/>
            <c:extLst>
              <c:ext xmlns:c16="http://schemas.microsoft.com/office/drawing/2014/chart" uri="{C3380CC4-5D6E-409C-BE32-E72D297353CC}">
                <c16:uniqueId val="{00000003-4682-47E7-A16B-7E6D4CF034C4}"/>
              </c:ext>
            </c:extLst>
          </c:dPt>
          <c:dPt>
            <c:idx val="6"/>
            <c:invertIfNegative val="0"/>
            <c:bubble3D val="0"/>
            <c:extLst>
              <c:ext xmlns:c16="http://schemas.microsoft.com/office/drawing/2014/chart" uri="{C3380CC4-5D6E-409C-BE32-E72D297353CC}">
                <c16:uniqueId val="{00000004-4682-47E7-A16B-7E6D4CF034C4}"/>
              </c:ext>
            </c:extLst>
          </c:dPt>
          <c:cat>
            <c:strRef>
              <c:f>DataGraph!$V$21:$AB$21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DataGraph!$V$26:$AB$26</c:f>
              <c:numCache>
                <c:formatCode>#,##0.0</c:formatCode>
                <c:ptCount val="7"/>
                <c:pt idx="0">
                  <c:v>0</c:v>
                </c:pt>
                <c:pt idx="1">
                  <c:v>0</c:v>
                </c:pt>
                <c:pt idx="2">
                  <c:v>0</c:v>
                </c:pt>
                <c:pt idx="3">
                  <c:v>0</c:v>
                </c:pt>
                <c:pt idx="4">
                  <c:v>35.721925421105283</c:v>
                </c:pt>
                <c:pt idx="5">
                  <c:v>46.764224038039352</c:v>
                </c:pt>
                <c:pt idx="6">
                  <c:v>147</c:v>
                </c:pt>
              </c:numCache>
            </c:numRef>
          </c:val>
          <c:extLst>
            <c:ext xmlns:c16="http://schemas.microsoft.com/office/drawing/2014/chart" uri="{C3380CC4-5D6E-409C-BE32-E72D297353CC}">
              <c16:uniqueId val="{00000008-2412-4F5D-9B01-4BC09C5B974E}"/>
            </c:ext>
          </c:extLst>
        </c:ser>
        <c:dLbls>
          <c:showLegendKey val="0"/>
          <c:showVal val="0"/>
          <c:showCatName val="0"/>
          <c:showSerName val="0"/>
          <c:showPercent val="0"/>
          <c:showBubbleSize val="0"/>
        </c:dLbls>
        <c:gapWidth val="150"/>
        <c:overlap val="100"/>
        <c:axId val="399557864"/>
        <c:axId val="399558256"/>
        <c:extLst/>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Kohlenstoffnutzung [Mt C]</a:t>
                </a:r>
              </a:p>
            </c:rich>
          </c:tx>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5.253366933535477E-2"/>
          <c:y val="0.93899370988310549"/>
          <c:w val="0.85776401111625755"/>
          <c:h val="4.6811634758890434E-2"/>
        </c:manualLayout>
      </c:layout>
      <c:overlay val="0"/>
      <c:spPr>
        <a:noFill/>
        <a:ln>
          <a:noFill/>
        </a:ln>
      </c:spPr>
      <c:txPr>
        <a:bodyPr/>
        <a:lstStyle/>
        <a:p>
          <a:pPr>
            <a:defRPr sz="1600"/>
          </a:pPr>
          <a:endParaRPr lang="en-US"/>
        </a:p>
      </c:txPr>
    </c:legend>
    <c:plotVisOnly val="1"/>
    <c:dispBlanksAs val="gap"/>
    <c:showDLblsOverMax val="0"/>
  </c:chart>
  <c:spPr>
    <a:noFill/>
    <a:ln>
      <a:no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49638950409729E-2"/>
          <c:y val="1.7168903130088391E-4"/>
          <c:w val="0.82096145194596726"/>
          <c:h val="0.7496781419836217"/>
        </c:manualLayout>
      </c:layout>
      <c:barChart>
        <c:barDir val="bar"/>
        <c:grouping val="stacked"/>
        <c:varyColors val="0"/>
        <c:ser>
          <c:idx val="0"/>
          <c:order val="0"/>
          <c:tx>
            <c:strRef>
              <c:f>'Daten-Vorlage'!$C$9</c:f>
              <c:strCache>
                <c:ptCount val="1"/>
                <c:pt idx="0">
                  <c:v>Datenbereich01</c:v>
                </c:pt>
              </c:strCache>
            </c:strRef>
          </c:tx>
          <c:spPr>
            <a:solidFill>
              <a:srgbClr val="61B931"/>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extLst>
            <c:ext xmlns:c16="http://schemas.microsoft.com/office/drawing/2014/chart" uri="{C3380CC4-5D6E-409C-BE32-E72D297353CC}">
              <c16:uniqueId val="{00000000-7FAB-47D2-870B-1BFDF02EA2C4}"/>
            </c:ext>
          </c:extLst>
        </c:ser>
        <c:ser>
          <c:idx val="1"/>
          <c:order val="1"/>
          <c:tx>
            <c:strRef>
              <c:f>'Daten-Vorlage'!$D$9</c:f>
              <c:strCache>
                <c:ptCount val="1"/>
                <c:pt idx="0">
                  <c:v>Datenbereich02</c:v>
                </c:pt>
              </c:strCache>
            </c:strRef>
          </c:tx>
          <c:spPr>
            <a:solidFill>
              <a:srgbClr val="125D8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extLst>
            <c:ext xmlns:c16="http://schemas.microsoft.com/office/drawing/2014/chart" uri="{C3380CC4-5D6E-409C-BE32-E72D297353CC}">
              <c16:uniqueId val="{00000001-7FAB-47D2-870B-1BFDF02EA2C4}"/>
            </c:ext>
          </c:extLst>
        </c:ser>
        <c:ser>
          <c:idx val="2"/>
          <c:order val="2"/>
          <c:tx>
            <c:strRef>
              <c:f>'Daten-Vorlage'!$E$9</c:f>
              <c:strCache>
                <c:ptCount val="1"/>
                <c:pt idx="0">
                  <c:v>Datenbereich03</c:v>
                </c:pt>
              </c:strCache>
            </c:strRef>
          </c:tx>
          <c:spPr>
            <a:solidFill>
              <a:schemeClr val="accent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extLst>
            <c:ext xmlns:c16="http://schemas.microsoft.com/office/drawing/2014/chart" uri="{C3380CC4-5D6E-409C-BE32-E72D297353CC}">
              <c16:uniqueId val="{00000002-7FAB-47D2-870B-1BFDF02EA2C4}"/>
            </c:ext>
          </c:extLst>
        </c:ser>
        <c:ser>
          <c:idx val="3"/>
          <c:order val="3"/>
          <c:tx>
            <c:strRef>
              <c:f>'Daten-Vorlage'!$F$9</c:f>
              <c:strCache>
                <c:ptCount val="1"/>
                <c:pt idx="0">
                  <c:v>Datenbereich04</c:v>
                </c:pt>
              </c:strCache>
            </c:strRef>
          </c:tx>
          <c:spPr>
            <a:solidFill>
              <a:schemeClr val="accent5"/>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extLst>
            <c:ext xmlns:c16="http://schemas.microsoft.com/office/drawing/2014/chart" uri="{C3380CC4-5D6E-409C-BE32-E72D297353CC}">
              <c16:uniqueId val="{00000003-7FAB-47D2-870B-1BFDF02EA2C4}"/>
            </c:ext>
          </c:extLst>
        </c:ser>
        <c:ser>
          <c:idx val="4"/>
          <c:order val="4"/>
          <c:tx>
            <c:strRef>
              <c:f>'Daten-Vorlage'!$G$9</c:f>
              <c:strCache>
                <c:ptCount val="1"/>
                <c:pt idx="0">
                  <c:v>Datenbereich05</c:v>
                </c:pt>
              </c:strCache>
            </c:strRef>
          </c:tx>
          <c:spPr>
            <a:solidFill>
              <a:schemeClr val="accent4"/>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extLst>
            <c:ext xmlns:c16="http://schemas.microsoft.com/office/drawing/2014/chart" uri="{C3380CC4-5D6E-409C-BE32-E72D297353CC}">
              <c16:uniqueId val="{00000004-7FAB-47D2-870B-1BFDF02EA2C4}"/>
            </c:ext>
          </c:extLst>
        </c:ser>
        <c:ser>
          <c:idx val="5"/>
          <c:order val="5"/>
          <c:tx>
            <c:strRef>
              <c:f>'Daten-Vorlage'!$H$9</c:f>
              <c:strCache>
                <c:ptCount val="1"/>
                <c:pt idx="0">
                  <c:v>Datenbereich06</c:v>
                </c:pt>
              </c:strCache>
            </c:strRef>
          </c:tx>
          <c:spPr>
            <a:solidFill>
              <a:schemeClr val="accent3"/>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extLst>
            <c:ext xmlns:c16="http://schemas.microsoft.com/office/drawing/2014/chart" uri="{C3380CC4-5D6E-409C-BE32-E72D297353CC}">
              <c16:uniqueId val="{00000005-7FAB-47D2-870B-1BFDF02EA2C4}"/>
            </c:ext>
          </c:extLst>
        </c:ser>
        <c:ser>
          <c:idx val="6"/>
          <c:order val="6"/>
          <c:tx>
            <c:strRef>
              <c:f>'Daten-Vorlage'!$I$9</c:f>
              <c:strCache>
                <c:ptCount val="1"/>
                <c:pt idx="0">
                  <c:v>Datenbereich07</c:v>
                </c:pt>
              </c:strCache>
            </c:strRef>
          </c:tx>
          <c:spPr>
            <a:solidFill>
              <a:schemeClr val="accent2"/>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extLst>
            <c:ext xmlns:c16="http://schemas.microsoft.com/office/drawing/2014/chart" uri="{C3380CC4-5D6E-409C-BE32-E72D297353CC}">
              <c16:uniqueId val="{00000006-7FAB-47D2-870B-1BFDF02EA2C4}"/>
            </c:ext>
          </c:extLst>
        </c:ser>
        <c:ser>
          <c:idx val="7"/>
          <c:order val="7"/>
          <c:tx>
            <c:strRef>
              <c:f>'Daten-Vorlage'!$J$9</c:f>
              <c:strCache>
                <c:ptCount val="1"/>
                <c:pt idx="0">
                  <c:v>Datenbereich08</c:v>
                </c:pt>
              </c:strCache>
            </c:strRef>
          </c:tx>
          <c:spPr>
            <a:solidFill>
              <a:schemeClr val="accent1"/>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extLst>
            <c:ext xmlns:c16="http://schemas.microsoft.com/office/drawing/2014/chart" uri="{C3380CC4-5D6E-409C-BE32-E72D297353CC}">
              <c16:uniqueId val="{00000007-7FAB-47D2-870B-1BFDF02EA2C4}"/>
            </c:ext>
          </c:extLst>
        </c:ser>
        <c:ser>
          <c:idx val="8"/>
          <c:order val="8"/>
          <c:tx>
            <c:strRef>
              <c:f>'Daten-Vorlage'!$K$9</c:f>
              <c:strCache>
                <c:ptCount val="1"/>
                <c:pt idx="0">
                  <c:v>Datenbereich09</c:v>
                </c:pt>
              </c:strCache>
            </c:strRef>
          </c:tx>
          <c:spPr>
            <a:solidFill>
              <a:schemeClr val="bg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extLst>
            <c:ext xmlns:c16="http://schemas.microsoft.com/office/drawing/2014/chart" uri="{C3380CC4-5D6E-409C-BE32-E72D297353CC}">
              <c16:uniqueId val="{00000008-7FAB-47D2-870B-1BFDF02EA2C4}"/>
            </c:ext>
          </c:extLst>
        </c:ser>
        <c:ser>
          <c:idx val="9"/>
          <c:order val="9"/>
          <c:tx>
            <c:strRef>
              <c:f>'Daten-Vorlage'!$L$9</c:f>
              <c:strCache>
                <c:ptCount val="1"/>
                <c:pt idx="0">
                  <c:v>Datenbereich10</c:v>
                </c:pt>
              </c:strCache>
            </c:strRef>
          </c:tx>
          <c:spPr>
            <a:solidFill>
              <a:schemeClr val="tx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extLst>
            <c:ext xmlns:c16="http://schemas.microsoft.com/office/drawing/2014/chart" uri="{C3380CC4-5D6E-409C-BE32-E72D297353CC}">
              <c16:uniqueId val="{00000009-7FAB-47D2-870B-1BFDF02EA2C4}"/>
            </c:ext>
          </c:extLst>
        </c:ser>
        <c:dLbls>
          <c:showLegendKey val="0"/>
          <c:showVal val="0"/>
          <c:showCatName val="0"/>
          <c:showSerName val="0"/>
          <c:showPercent val="0"/>
          <c:showBubbleSize val="0"/>
        </c:dLbls>
        <c:gapWidth val="150"/>
        <c:overlap val="100"/>
        <c:axId val="181421200"/>
        <c:axId val="181420808"/>
      </c:barChart>
      <c:catAx>
        <c:axId val="181421200"/>
        <c:scaling>
          <c:orientation val="minMax"/>
        </c:scaling>
        <c:delete val="0"/>
        <c:axPos val="l"/>
        <c:majorGridlines>
          <c:spPr>
            <a:ln w="6350">
              <a:solidFill>
                <a:srgbClr val="080808"/>
              </a:solidFill>
            </a:ln>
          </c:spPr>
        </c:majorGridlines>
        <c:title>
          <c:tx>
            <c:strRef>
              <c:f>'Daten-Vorlage'!$B$6</c:f>
              <c:strCache>
                <c:ptCount val="1"/>
                <c:pt idx="0">
                  <c:v>Achsenbezeichnung Jahreszahlen</c:v>
                </c:pt>
              </c:strCache>
            </c:strRef>
          </c:tx>
          <c:overlay val="0"/>
          <c:txPr>
            <a:bodyPr rot="-5400000" vert="horz"/>
            <a:lstStyle/>
            <a:p>
              <a:pPr>
                <a:defRPr/>
              </a:pPr>
              <a:endParaRPr lang="en-US"/>
            </a:p>
          </c:txPr>
        </c:title>
        <c:numFmt formatCode="General" sourceLinked="1"/>
        <c:majorTickMark val="out"/>
        <c:minorTickMark val="none"/>
        <c:tickLblPos val="nextTo"/>
        <c:spPr>
          <a:ln w="12700">
            <a:solidFill>
              <a:srgbClr val="080808"/>
            </a:solidFill>
          </a:ln>
        </c:spPr>
        <c:crossAx val="181420808"/>
        <c:crosses val="autoZero"/>
        <c:auto val="1"/>
        <c:lblAlgn val="ctr"/>
        <c:lblOffset val="100"/>
        <c:noMultiLvlLbl val="0"/>
      </c:catAx>
      <c:valAx>
        <c:axId val="181420808"/>
        <c:scaling>
          <c:orientation val="minMax"/>
        </c:scaling>
        <c:delete val="0"/>
        <c:axPos val="b"/>
        <c:majorGridlines>
          <c:spPr>
            <a:ln w="6350">
              <a:solidFill>
                <a:srgbClr val="080808"/>
              </a:solidFill>
            </a:ln>
          </c:spPr>
        </c:majorGridlines>
        <c:title>
          <c:tx>
            <c:strRef>
              <c:f>'Daten-Vorlage'!$B$5</c:f>
              <c:strCache>
                <c:ptCount val="1"/>
                <c:pt idx="0">
                  <c:v>Achsenbezeichnung Datenbereiche</c:v>
                </c:pt>
              </c:strCache>
            </c:strRef>
          </c:tx>
          <c:overlay val="0"/>
        </c:title>
        <c:numFmt formatCode="#,##0" sourceLinked="0"/>
        <c:majorTickMark val="out"/>
        <c:minorTickMark val="none"/>
        <c:tickLblPos val="nextTo"/>
        <c:spPr>
          <a:ln>
            <a:noFill/>
          </a:ln>
        </c:spPr>
        <c:crossAx val="181421200"/>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9.8627429867764738E-2"/>
          <c:y val="0.87361984580451446"/>
          <c:w val="0.81453363061368866"/>
          <c:h val="0.10700765747508165"/>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49638950409729E-2"/>
          <c:y val="1.7168903130088391E-4"/>
          <c:w val="0.82096145194596726"/>
          <c:h val="0.7496781419836217"/>
        </c:manualLayout>
      </c:layout>
      <c:barChart>
        <c:barDir val="bar"/>
        <c:grouping val="percentStacked"/>
        <c:varyColors val="0"/>
        <c:ser>
          <c:idx val="0"/>
          <c:order val="0"/>
          <c:tx>
            <c:strRef>
              <c:f>'Daten-Vorlage'!$C$9</c:f>
              <c:strCache>
                <c:ptCount val="1"/>
                <c:pt idx="0">
                  <c:v>Datenbereich01</c:v>
                </c:pt>
              </c:strCache>
            </c:strRef>
          </c:tx>
          <c:spPr>
            <a:solidFill>
              <a:srgbClr val="61B931"/>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extLst>
            <c:ext xmlns:c16="http://schemas.microsoft.com/office/drawing/2014/chart" uri="{C3380CC4-5D6E-409C-BE32-E72D297353CC}">
              <c16:uniqueId val="{00000000-78C8-4DCB-B947-0E5DF4488C2F}"/>
            </c:ext>
          </c:extLst>
        </c:ser>
        <c:ser>
          <c:idx val="1"/>
          <c:order val="1"/>
          <c:tx>
            <c:strRef>
              <c:f>'Daten-Vorlage'!$D$9</c:f>
              <c:strCache>
                <c:ptCount val="1"/>
                <c:pt idx="0">
                  <c:v>Datenbereich02</c:v>
                </c:pt>
              </c:strCache>
            </c:strRef>
          </c:tx>
          <c:spPr>
            <a:solidFill>
              <a:srgbClr val="125D8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extLst>
            <c:ext xmlns:c16="http://schemas.microsoft.com/office/drawing/2014/chart" uri="{C3380CC4-5D6E-409C-BE32-E72D297353CC}">
              <c16:uniqueId val="{00000001-78C8-4DCB-B947-0E5DF4488C2F}"/>
            </c:ext>
          </c:extLst>
        </c:ser>
        <c:ser>
          <c:idx val="2"/>
          <c:order val="2"/>
          <c:tx>
            <c:strRef>
              <c:f>'Daten-Vorlage'!$E$9</c:f>
              <c:strCache>
                <c:ptCount val="1"/>
                <c:pt idx="0">
                  <c:v>Datenbereich03</c:v>
                </c:pt>
              </c:strCache>
            </c:strRef>
          </c:tx>
          <c:spPr>
            <a:solidFill>
              <a:schemeClr val="accent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extLst>
            <c:ext xmlns:c16="http://schemas.microsoft.com/office/drawing/2014/chart" uri="{C3380CC4-5D6E-409C-BE32-E72D297353CC}">
              <c16:uniqueId val="{00000002-78C8-4DCB-B947-0E5DF4488C2F}"/>
            </c:ext>
          </c:extLst>
        </c:ser>
        <c:ser>
          <c:idx val="3"/>
          <c:order val="3"/>
          <c:tx>
            <c:strRef>
              <c:f>'Daten-Vorlage'!$F$9</c:f>
              <c:strCache>
                <c:ptCount val="1"/>
                <c:pt idx="0">
                  <c:v>Datenbereich04</c:v>
                </c:pt>
              </c:strCache>
            </c:strRef>
          </c:tx>
          <c:spPr>
            <a:solidFill>
              <a:schemeClr val="accent5"/>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extLst>
            <c:ext xmlns:c16="http://schemas.microsoft.com/office/drawing/2014/chart" uri="{C3380CC4-5D6E-409C-BE32-E72D297353CC}">
              <c16:uniqueId val="{00000003-78C8-4DCB-B947-0E5DF4488C2F}"/>
            </c:ext>
          </c:extLst>
        </c:ser>
        <c:ser>
          <c:idx val="4"/>
          <c:order val="4"/>
          <c:tx>
            <c:strRef>
              <c:f>'Daten-Vorlage'!$G$9</c:f>
              <c:strCache>
                <c:ptCount val="1"/>
                <c:pt idx="0">
                  <c:v>Datenbereich05</c:v>
                </c:pt>
              </c:strCache>
            </c:strRef>
          </c:tx>
          <c:spPr>
            <a:solidFill>
              <a:schemeClr val="accent4"/>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extLst>
            <c:ext xmlns:c16="http://schemas.microsoft.com/office/drawing/2014/chart" uri="{C3380CC4-5D6E-409C-BE32-E72D297353CC}">
              <c16:uniqueId val="{00000004-78C8-4DCB-B947-0E5DF4488C2F}"/>
            </c:ext>
          </c:extLst>
        </c:ser>
        <c:ser>
          <c:idx val="5"/>
          <c:order val="5"/>
          <c:tx>
            <c:strRef>
              <c:f>'Daten-Vorlage'!$H$9</c:f>
              <c:strCache>
                <c:ptCount val="1"/>
                <c:pt idx="0">
                  <c:v>Datenbereich06</c:v>
                </c:pt>
              </c:strCache>
            </c:strRef>
          </c:tx>
          <c:spPr>
            <a:solidFill>
              <a:schemeClr val="accent3"/>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extLst>
            <c:ext xmlns:c16="http://schemas.microsoft.com/office/drawing/2014/chart" uri="{C3380CC4-5D6E-409C-BE32-E72D297353CC}">
              <c16:uniqueId val="{00000005-78C8-4DCB-B947-0E5DF4488C2F}"/>
            </c:ext>
          </c:extLst>
        </c:ser>
        <c:ser>
          <c:idx val="6"/>
          <c:order val="6"/>
          <c:tx>
            <c:strRef>
              <c:f>'Daten-Vorlage'!$I$9</c:f>
              <c:strCache>
                <c:ptCount val="1"/>
                <c:pt idx="0">
                  <c:v>Datenbereich07</c:v>
                </c:pt>
              </c:strCache>
            </c:strRef>
          </c:tx>
          <c:spPr>
            <a:solidFill>
              <a:schemeClr val="accent2"/>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extLst>
            <c:ext xmlns:c16="http://schemas.microsoft.com/office/drawing/2014/chart" uri="{C3380CC4-5D6E-409C-BE32-E72D297353CC}">
              <c16:uniqueId val="{00000006-78C8-4DCB-B947-0E5DF4488C2F}"/>
            </c:ext>
          </c:extLst>
        </c:ser>
        <c:ser>
          <c:idx val="7"/>
          <c:order val="7"/>
          <c:tx>
            <c:strRef>
              <c:f>'Daten-Vorlage'!$J$9</c:f>
              <c:strCache>
                <c:ptCount val="1"/>
                <c:pt idx="0">
                  <c:v>Datenbereich08</c:v>
                </c:pt>
              </c:strCache>
            </c:strRef>
          </c:tx>
          <c:spPr>
            <a:solidFill>
              <a:schemeClr val="accent1"/>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extLst>
            <c:ext xmlns:c16="http://schemas.microsoft.com/office/drawing/2014/chart" uri="{C3380CC4-5D6E-409C-BE32-E72D297353CC}">
              <c16:uniqueId val="{00000007-78C8-4DCB-B947-0E5DF4488C2F}"/>
            </c:ext>
          </c:extLst>
        </c:ser>
        <c:ser>
          <c:idx val="8"/>
          <c:order val="8"/>
          <c:tx>
            <c:strRef>
              <c:f>'Daten-Vorlage'!$K$9</c:f>
              <c:strCache>
                <c:ptCount val="1"/>
                <c:pt idx="0">
                  <c:v>Datenbereich09</c:v>
                </c:pt>
              </c:strCache>
            </c:strRef>
          </c:tx>
          <c:spPr>
            <a:solidFill>
              <a:schemeClr val="bg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extLst>
            <c:ext xmlns:c16="http://schemas.microsoft.com/office/drawing/2014/chart" uri="{C3380CC4-5D6E-409C-BE32-E72D297353CC}">
              <c16:uniqueId val="{00000008-78C8-4DCB-B947-0E5DF4488C2F}"/>
            </c:ext>
          </c:extLst>
        </c:ser>
        <c:ser>
          <c:idx val="9"/>
          <c:order val="9"/>
          <c:tx>
            <c:strRef>
              <c:f>'Daten-Vorlage'!$L$9</c:f>
              <c:strCache>
                <c:ptCount val="1"/>
                <c:pt idx="0">
                  <c:v>Datenbereich10</c:v>
                </c:pt>
              </c:strCache>
            </c:strRef>
          </c:tx>
          <c:spPr>
            <a:solidFill>
              <a:schemeClr val="tx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extLst>
            <c:ext xmlns:c16="http://schemas.microsoft.com/office/drawing/2014/chart" uri="{C3380CC4-5D6E-409C-BE32-E72D297353CC}">
              <c16:uniqueId val="{00000009-78C8-4DCB-B947-0E5DF4488C2F}"/>
            </c:ext>
          </c:extLst>
        </c:ser>
        <c:dLbls>
          <c:showLegendKey val="0"/>
          <c:showVal val="0"/>
          <c:showCatName val="0"/>
          <c:showSerName val="0"/>
          <c:showPercent val="0"/>
          <c:showBubbleSize val="0"/>
        </c:dLbls>
        <c:gapWidth val="150"/>
        <c:overlap val="100"/>
        <c:axId val="398654608"/>
        <c:axId val="398655000"/>
      </c:barChart>
      <c:catAx>
        <c:axId val="398654608"/>
        <c:scaling>
          <c:orientation val="minMax"/>
        </c:scaling>
        <c:delete val="0"/>
        <c:axPos val="l"/>
        <c:majorGridlines>
          <c:spPr>
            <a:ln w="6350">
              <a:solidFill>
                <a:srgbClr val="080808"/>
              </a:solidFill>
            </a:ln>
          </c:spPr>
        </c:majorGridlines>
        <c:title>
          <c:tx>
            <c:strRef>
              <c:f>'Daten-Vorlage'!$B$6</c:f>
              <c:strCache>
                <c:ptCount val="1"/>
                <c:pt idx="0">
                  <c:v>Achsenbezeichnung Jahreszahlen</c:v>
                </c:pt>
              </c:strCache>
            </c:strRef>
          </c:tx>
          <c:overlay val="0"/>
          <c:txPr>
            <a:bodyPr rot="-5400000" vert="horz"/>
            <a:lstStyle/>
            <a:p>
              <a:pPr>
                <a:defRPr sz="900">
                  <a:latin typeface="Meta Offc" pitchFamily="34" charset="0"/>
                  <a:cs typeface="Meta Offc" pitchFamily="34" charset="0"/>
                </a:defRPr>
              </a:pPr>
              <a:endParaRPr lang="en-US"/>
            </a:p>
          </c:txPr>
        </c:title>
        <c:numFmt formatCode="General" sourceLinked="1"/>
        <c:majorTickMark val="out"/>
        <c:minorTickMark val="none"/>
        <c:tickLblPos val="nextTo"/>
        <c:spPr>
          <a:ln w="12700">
            <a:solidFill>
              <a:srgbClr val="080808"/>
            </a:solidFill>
          </a:ln>
        </c:spPr>
        <c:txPr>
          <a:bodyPr/>
          <a:lstStyle/>
          <a:p>
            <a:pPr>
              <a:defRPr sz="900">
                <a:latin typeface="+mn-lt"/>
                <a:cs typeface="Meta Offc" pitchFamily="34" charset="0"/>
              </a:defRPr>
            </a:pPr>
            <a:endParaRPr lang="en-US"/>
          </a:p>
        </c:txPr>
        <c:crossAx val="398655000"/>
        <c:crosses val="autoZero"/>
        <c:auto val="1"/>
        <c:lblAlgn val="ctr"/>
        <c:lblOffset val="100"/>
        <c:noMultiLvlLbl val="0"/>
      </c:catAx>
      <c:valAx>
        <c:axId val="398655000"/>
        <c:scaling>
          <c:orientation val="minMax"/>
        </c:scaling>
        <c:delete val="0"/>
        <c:axPos val="b"/>
        <c:majorGridlines>
          <c:spPr>
            <a:ln w="6350">
              <a:solidFill>
                <a:srgbClr val="080808"/>
              </a:solidFill>
            </a:ln>
          </c:spPr>
        </c:majorGridlines>
        <c:title>
          <c:tx>
            <c:strRef>
              <c:f>'Daten-Vorlage'!$B$5</c:f>
              <c:strCache>
                <c:ptCount val="1"/>
                <c:pt idx="0">
                  <c:v>Achsenbezeichnung Datenbereiche</c:v>
                </c:pt>
              </c:strCache>
            </c:strRef>
          </c:tx>
          <c:overlay val="0"/>
          <c:txPr>
            <a:bodyPr/>
            <a:lstStyle/>
            <a:p>
              <a:pPr>
                <a:defRPr sz="900">
                  <a:latin typeface="+mn-lt"/>
                  <a:cs typeface="Meta Offc" pitchFamily="34" charset="0"/>
                </a:defRPr>
              </a:pPr>
              <a:endParaRPr lang="en-US"/>
            </a:p>
          </c:txPr>
        </c:title>
        <c:numFmt formatCode="0%" sourceLinked="0"/>
        <c:majorTickMark val="out"/>
        <c:minorTickMark val="none"/>
        <c:tickLblPos val="nextTo"/>
        <c:spPr>
          <a:ln>
            <a:noFill/>
          </a:ln>
        </c:spPr>
        <c:txPr>
          <a:bodyPr/>
          <a:lstStyle/>
          <a:p>
            <a:pPr>
              <a:defRPr sz="900">
                <a:latin typeface="+mn-lt"/>
                <a:cs typeface="Meta Offc" pitchFamily="34" charset="0"/>
              </a:defRPr>
            </a:pPr>
            <a:endParaRPr lang="en-US"/>
          </a:p>
        </c:txPr>
        <c:crossAx val="398654608"/>
        <c:crosses val="autoZero"/>
        <c:crossBetween val="between"/>
      </c:valAx>
      <c:spPr>
        <a:blipFill dpi="0" rotWithShape="1">
          <a:blip xmlns:r="http://schemas.openxmlformats.org/officeDocument/2006/relationships" r:embed="rId1"/>
          <a:srcRect/>
          <a:tile tx="0" ty="0" sx="100000" sy="100000" flip="none" algn="tl"/>
        </a:blipFill>
      </c:spPr>
    </c:plotArea>
    <c:legend>
      <c:legendPos val="b"/>
      <c:legendEntry>
        <c:idx val="0"/>
        <c:txPr>
          <a:bodyPr/>
          <a:lstStyle/>
          <a:p>
            <a:pPr>
              <a:defRPr sz="700">
                <a:latin typeface="+mn-lt"/>
                <a:cs typeface="Meta Offc" pitchFamily="34" charset="0"/>
              </a:defRPr>
            </a:pPr>
            <a:endParaRPr lang="en-US"/>
          </a:p>
        </c:txPr>
      </c:legendEntry>
      <c:legendEntry>
        <c:idx val="1"/>
        <c:txPr>
          <a:bodyPr/>
          <a:lstStyle/>
          <a:p>
            <a:pPr>
              <a:defRPr sz="700">
                <a:latin typeface="+mn-lt"/>
                <a:cs typeface="Meta Offc" pitchFamily="34" charset="0"/>
              </a:defRPr>
            </a:pPr>
            <a:endParaRPr lang="en-US"/>
          </a:p>
        </c:txPr>
      </c:legendEntry>
      <c:legendEntry>
        <c:idx val="2"/>
        <c:txPr>
          <a:bodyPr/>
          <a:lstStyle/>
          <a:p>
            <a:pPr>
              <a:defRPr sz="700">
                <a:latin typeface="+mn-lt"/>
                <a:cs typeface="Meta Offc" pitchFamily="34" charset="0"/>
              </a:defRPr>
            </a:pPr>
            <a:endParaRPr lang="en-US"/>
          </a:p>
        </c:txPr>
      </c:legendEntry>
      <c:legendEntry>
        <c:idx val="3"/>
        <c:txPr>
          <a:bodyPr/>
          <a:lstStyle/>
          <a:p>
            <a:pPr>
              <a:defRPr sz="700">
                <a:latin typeface="+mn-lt"/>
                <a:cs typeface="Meta Offc" pitchFamily="34" charset="0"/>
              </a:defRPr>
            </a:pPr>
            <a:endParaRPr lang="en-US"/>
          </a:p>
        </c:txPr>
      </c:legendEntry>
      <c:legendEntry>
        <c:idx val="4"/>
        <c:txPr>
          <a:bodyPr/>
          <a:lstStyle/>
          <a:p>
            <a:pPr>
              <a:defRPr sz="700">
                <a:latin typeface="+mn-lt"/>
                <a:cs typeface="Meta Offc" pitchFamily="34" charset="0"/>
              </a:defRPr>
            </a:pPr>
            <a:endParaRPr lang="en-US"/>
          </a:p>
        </c:txPr>
      </c:legendEntry>
      <c:legendEntry>
        <c:idx val="5"/>
        <c:txPr>
          <a:bodyPr/>
          <a:lstStyle/>
          <a:p>
            <a:pPr>
              <a:defRPr sz="700">
                <a:latin typeface="+mn-lt"/>
                <a:cs typeface="Meta Offc" pitchFamily="34" charset="0"/>
              </a:defRPr>
            </a:pPr>
            <a:endParaRPr lang="en-US"/>
          </a:p>
        </c:txPr>
      </c:legendEntry>
      <c:legendEntry>
        <c:idx val="6"/>
        <c:txPr>
          <a:bodyPr/>
          <a:lstStyle/>
          <a:p>
            <a:pPr>
              <a:defRPr sz="700">
                <a:latin typeface="+mn-lt"/>
                <a:cs typeface="Meta Offc" pitchFamily="34" charset="0"/>
              </a:defRPr>
            </a:pPr>
            <a:endParaRPr lang="en-US"/>
          </a:p>
        </c:txPr>
      </c:legendEntry>
      <c:legendEntry>
        <c:idx val="7"/>
        <c:txPr>
          <a:bodyPr/>
          <a:lstStyle/>
          <a:p>
            <a:pPr>
              <a:defRPr sz="700">
                <a:latin typeface="+mn-lt"/>
                <a:cs typeface="Meta Offc" pitchFamily="34" charset="0"/>
              </a:defRPr>
            </a:pPr>
            <a:endParaRPr lang="en-US"/>
          </a:p>
        </c:txPr>
      </c:legendEntry>
      <c:legendEntry>
        <c:idx val="8"/>
        <c:txPr>
          <a:bodyPr/>
          <a:lstStyle/>
          <a:p>
            <a:pPr>
              <a:defRPr sz="700">
                <a:latin typeface="+mn-lt"/>
                <a:cs typeface="Meta Offc" pitchFamily="34" charset="0"/>
              </a:defRPr>
            </a:pPr>
            <a:endParaRPr lang="en-US"/>
          </a:p>
        </c:txPr>
      </c:legendEntry>
      <c:legendEntry>
        <c:idx val="9"/>
        <c:txPr>
          <a:bodyPr/>
          <a:lstStyle/>
          <a:p>
            <a:pPr>
              <a:defRPr sz="700">
                <a:latin typeface="+mn-lt"/>
                <a:cs typeface="Meta Offc" pitchFamily="34" charset="0"/>
              </a:defRPr>
            </a:pPr>
            <a:endParaRPr lang="en-US"/>
          </a:p>
        </c:txPr>
      </c:legendEntry>
      <c:layout>
        <c:manualLayout>
          <c:xMode val="edge"/>
          <c:yMode val="edge"/>
          <c:x val="9.8627429867764738E-2"/>
          <c:y val="0.87361984580451446"/>
          <c:w val="0.81631582757986954"/>
          <c:h val="0.1059952320559253"/>
        </c:manualLayout>
      </c:layout>
      <c:overlay val="0"/>
      <c:spPr>
        <a:noFill/>
        <a:ln>
          <a:noFill/>
        </a:ln>
      </c:spPr>
      <c:txPr>
        <a:bodyPr/>
        <a:lstStyle/>
        <a:p>
          <a:pPr>
            <a:defRPr sz="700">
              <a:latin typeface="+mn-lt"/>
              <a:cs typeface="Meta Offc" pitchFamily="34" charset="0"/>
            </a:defRPr>
          </a:pPr>
          <a:endParaRPr lang="en-US"/>
        </a:p>
      </c:txPr>
    </c:legend>
    <c:plotVisOnly val="1"/>
    <c:dispBlanksAs val="zero"/>
    <c:showDLblsOverMax val="0"/>
  </c:chart>
  <c:spPr>
    <a:noFill/>
    <a:ln>
      <a:noFill/>
    </a:ln>
  </c:spPr>
  <c:txPr>
    <a:bodyPr/>
    <a:lstStyle/>
    <a:p>
      <a:pPr>
        <a:defRPr>
          <a:solidFill>
            <a:srgbClr val="080808"/>
          </a:solidFill>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49638950409729E-2"/>
          <c:y val="1.7168903130088391E-4"/>
          <c:w val="0.82096145194596726"/>
          <c:h val="0.7496781419836217"/>
        </c:manualLayout>
      </c:layout>
      <c:barChart>
        <c:barDir val="bar"/>
        <c:grouping val="clustered"/>
        <c:varyColors val="0"/>
        <c:ser>
          <c:idx val="0"/>
          <c:order val="0"/>
          <c:tx>
            <c:strRef>
              <c:f>'Daten-Vorlage'!$C$9</c:f>
              <c:strCache>
                <c:ptCount val="1"/>
                <c:pt idx="0">
                  <c:v>Datenbereich01</c:v>
                </c:pt>
              </c:strCache>
            </c:strRef>
          </c:tx>
          <c:spPr>
            <a:solidFill>
              <a:srgbClr val="61B931"/>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extLst>
            <c:ext xmlns:c16="http://schemas.microsoft.com/office/drawing/2014/chart" uri="{C3380CC4-5D6E-409C-BE32-E72D297353CC}">
              <c16:uniqueId val="{00000000-7348-41D2-A12D-1A97B4C5A9F7}"/>
            </c:ext>
          </c:extLst>
        </c:ser>
        <c:ser>
          <c:idx val="1"/>
          <c:order val="1"/>
          <c:tx>
            <c:strRef>
              <c:f>'Daten-Vorlage'!$D$9</c:f>
              <c:strCache>
                <c:ptCount val="1"/>
                <c:pt idx="0">
                  <c:v>Datenbereich02</c:v>
                </c:pt>
              </c:strCache>
            </c:strRef>
          </c:tx>
          <c:spPr>
            <a:solidFill>
              <a:srgbClr val="125D8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extLst>
            <c:ext xmlns:c16="http://schemas.microsoft.com/office/drawing/2014/chart" uri="{C3380CC4-5D6E-409C-BE32-E72D297353CC}">
              <c16:uniqueId val="{00000001-7348-41D2-A12D-1A97B4C5A9F7}"/>
            </c:ext>
          </c:extLst>
        </c:ser>
        <c:ser>
          <c:idx val="2"/>
          <c:order val="2"/>
          <c:tx>
            <c:strRef>
              <c:f>'Daten-Vorlage'!$E$9</c:f>
              <c:strCache>
                <c:ptCount val="1"/>
                <c:pt idx="0">
                  <c:v>Datenbereich03</c:v>
                </c:pt>
              </c:strCache>
            </c:strRef>
          </c:tx>
          <c:spPr>
            <a:solidFill>
              <a:schemeClr val="accent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extLst>
            <c:ext xmlns:c16="http://schemas.microsoft.com/office/drawing/2014/chart" uri="{C3380CC4-5D6E-409C-BE32-E72D297353CC}">
              <c16:uniqueId val="{00000002-7348-41D2-A12D-1A97B4C5A9F7}"/>
            </c:ext>
          </c:extLst>
        </c:ser>
        <c:ser>
          <c:idx val="3"/>
          <c:order val="3"/>
          <c:tx>
            <c:strRef>
              <c:f>'Daten-Vorlage'!$F$9</c:f>
              <c:strCache>
                <c:ptCount val="1"/>
                <c:pt idx="0">
                  <c:v>Datenbereich04</c:v>
                </c:pt>
              </c:strCache>
            </c:strRef>
          </c:tx>
          <c:spPr>
            <a:solidFill>
              <a:schemeClr val="accent5"/>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extLst>
            <c:ext xmlns:c16="http://schemas.microsoft.com/office/drawing/2014/chart" uri="{C3380CC4-5D6E-409C-BE32-E72D297353CC}">
              <c16:uniqueId val="{00000003-7348-41D2-A12D-1A97B4C5A9F7}"/>
            </c:ext>
          </c:extLst>
        </c:ser>
        <c:ser>
          <c:idx val="4"/>
          <c:order val="4"/>
          <c:tx>
            <c:strRef>
              <c:f>'Daten-Vorlage'!$G$9</c:f>
              <c:strCache>
                <c:ptCount val="1"/>
                <c:pt idx="0">
                  <c:v>Datenbereich05</c:v>
                </c:pt>
              </c:strCache>
            </c:strRef>
          </c:tx>
          <c:spPr>
            <a:solidFill>
              <a:schemeClr val="accent4"/>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extLst>
            <c:ext xmlns:c16="http://schemas.microsoft.com/office/drawing/2014/chart" uri="{C3380CC4-5D6E-409C-BE32-E72D297353CC}">
              <c16:uniqueId val="{00000004-7348-41D2-A12D-1A97B4C5A9F7}"/>
            </c:ext>
          </c:extLst>
        </c:ser>
        <c:ser>
          <c:idx val="5"/>
          <c:order val="5"/>
          <c:tx>
            <c:strRef>
              <c:f>'Daten-Vorlage'!$H$9</c:f>
              <c:strCache>
                <c:ptCount val="1"/>
                <c:pt idx="0">
                  <c:v>Datenbereich06</c:v>
                </c:pt>
              </c:strCache>
            </c:strRef>
          </c:tx>
          <c:spPr>
            <a:solidFill>
              <a:schemeClr val="accent3"/>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extLst>
            <c:ext xmlns:c16="http://schemas.microsoft.com/office/drawing/2014/chart" uri="{C3380CC4-5D6E-409C-BE32-E72D297353CC}">
              <c16:uniqueId val="{00000005-7348-41D2-A12D-1A97B4C5A9F7}"/>
            </c:ext>
          </c:extLst>
        </c:ser>
        <c:ser>
          <c:idx val="6"/>
          <c:order val="6"/>
          <c:tx>
            <c:strRef>
              <c:f>'Daten-Vorlage'!$I$9</c:f>
              <c:strCache>
                <c:ptCount val="1"/>
                <c:pt idx="0">
                  <c:v>Datenbereich07</c:v>
                </c:pt>
              </c:strCache>
            </c:strRef>
          </c:tx>
          <c:spPr>
            <a:solidFill>
              <a:schemeClr val="accent2"/>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extLst>
            <c:ext xmlns:c16="http://schemas.microsoft.com/office/drawing/2014/chart" uri="{C3380CC4-5D6E-409C-BE32-E72D297353CC}">
              <c16:uniqueId val="{00000006-7348-41D2-A12D-1A97B4C5A9F7}"/>
            </c:ext>
          </c:extLst>
        </c:ser>
        <c:ser>
          <c:idx val="7"/>
          <c:order val="7"/>
          <c:tx>
            <c:strRef>
              <c:f>'Daten-Vorlage'!$J$9</c:f>
              <c:strCache>
                <c:ptCount val="1"/>
                <c:pt idx="0">
                  <c:v>Datenbereich08</c:v>
                </c:pt>
              </c:strCache>
            </c:strRef>
          </c:tx>
          <c:spPr>
            <a:solidFill>
              <a:schemeClr val="accent1"/>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extLst>
            <c:ext xmlns:c16="http://schemas.microsoft.com/office/drawing/2014/chart" uri="{C3380CC4-5D6E-409C-BE32-E72D297353CC}">
              <c16:uniqueId val="{00000007-7348-41D2-A12D-1A97B4C5A9F7}"/>
            </c:ext>
          </c:extLst>
        </c:ser>
        <c:ser>
          <c:idx val="8"/>
          <c:order val="8"/>
          <c:tx>
            <c:strRef>
              <c:f>'Daten-Vorlage'!$K$9</c:f>
              <c:strCache>
                <c:ptCount val="1"/>
                <c:pt idx="0">
                  <c:v>Datenbereich09</c:v>
                </c:pt>
              </c:strCache>
            </c:strRef>
          </c:tx>
          <c:spPr>
            <a:solidFill>
              <a:schemeClr val="bg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extLst>
            <c:ext xmlns:c16="http://schemas.microsoft.com/office/drawing/2014/chart" uri="{C3380CC4-5D6E-409C-BE32-E72D297353CC}">
              <c16:uniqueId val="{00000008-7348-41D2-A12D-1A97B4C5A9F7}"/>
            </c:ext>
          </c:extLst>
        </c:ser>
        <c:ser>
          <c:idx val="9"/>
          <c:order val="9"/>
          <c:tx>
            <c:strRef>
              <c:f>'Daten-Vorlage'!$L$9</c:f>
              <c:strCache>
                <c:ptCount val="1"/>
                <c:pt idx="0">
                  <c:v>Datenbereich10</c:v>
                </c:pt>
              </c:strCache>
            </c:strRef>
          </c:tx>
          <c:spPr>
            <a:solidFill>
              <a:schemeClr val="tx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extLst>
            <c:ext xmlns:c16="http://schemas.microsoft.com/office/drawing/2014/chart" uri="{C3380CC4-5D6E-409C-BE32-E72D297353CC}">
              <c16:uniqueId val="{00000009-7348-41D2-A12D-1A97B4C5A9F7}"/>
            </c:ext>
          </c:extLst>
        </c:ser>
        <c:dLbls>
          <c:showLegendKey val="0"/>
          <c:showVal val="0"/>
          <c:showCatName val="0"/>
          <c:showSerName val="0"/>
          <c:showPercent val="0"/>
          <c:showBubbleSize val="0"/>
        </c:dLbls>
        <c:gapWidth val="150"/>
        <c:axId val="398655784"/>
        <c:axId val="398656176"/>
      </c:barChart>
      <c:catAx>
        <c:axId val="398655784"/>
        <c:scaling>
          <c:orientation val="minMax"/>
        </c:scaling>
        <c:delete val="0"/>
        <c:axPos val="l"/>
        <c:majorGridlines>
          <c:spPr>
            <a:ln w="6350">
              <a:solidFill>
                <a:srgbClr val="080808"/>
              </a:solidFill>
            </a:ln>
          </c:spPr>
        </c:majorGridlines>
        <c:title>
          <c:tx>
            <c:strRef>
              <c:f>'Daten-Vorlage'!$B$6</c:f>
              <c:strCache>
                <c:ptCount val="1"/>
                <c:pt idx="0">
                  <c:v>Achsenbezeichnung Jahreszahlen</c:v>
                </c:pt>
              </c:strCache>
            </c:strRef>
          </c:tx>
          <c:overlay val="0"/>
          <c:txPr>
            <a:bodyPr rot="-5400000" vert="horz"/>
            <a:lstStyle/>
            <a:p>
              <a:pPr>
                <a:defRPr/>
              </a:pPr>
              <a:endParaRPr lang="en-US"/>
            </a:p>
          </c:txPr>
        </c:title>
        <c:numFmt formatCode="General" sourceLinked="1"/>
        <c:majorTickMark val="out"/>
        <c:minorTickMark val="none"/>
        <c:tickLblPos val="nextTo"/>
        <c:spPr>
          <a:ln w="12700">
            <a:solidFill>
              <a:srgbClr val="080808"/>
            </a:solidFill>
          </a:ln>
        </c:spPr>
        <c:crossAx val="398656176"/>
        <c:crosses val="autoZero"/>
        <c:auto val="1"/>
        <c:lblAlgn val="ctr"/>
        <c:lblOffset val="100"/>
        <c:noMultiLvlLbl val="0"/>
      </c:catAx>
      <c:valAx>
        <c:axId val="398656176"/>
        <c:scaling>
          <c:orientation val="minMax"/>
        </c:scaling>
        <c:delete val="0"/>
        <c:axPos val="b"/>
        <c:majorGridlines>
          <c:spPr>
            <a:ln w="6350">
              <a:solidFill>
                <a:srgbClr val="080808"/>
              </a:solidFill>
            </a:ln>
          </c:spPr>
        </c:majorGridlines>
        <c:title>
          <c:tx>
            <c:strRef>
              <c:f>'Daten-Vorlage'!$B$5</c:f>
              <c:strCache>
                <c:ptCount val="1"/>
                <c:pt idx="0">
                  <c:v>Achsenbezeichnung Datenbereiche</c:v>
                </c:pt>
              </c:strCache>
            </c:strRef>
          </c:tx>
          <c:overlay val="0"/>
        </c:title>
        <c:numFmt formatCode="General" sourceLinked="0"/>
        <c:majorTickMark val="out"/>
        <c:minorTickMark val="none"/>
        <c:tickLblPos val="nextTo"/>
        <c:spPr>
          <a:ln>
            <a:noFill/>
          </a:ln>
        </c:spPr>
        <c:crossAx val="39865578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9.8627429867764738E-2"/>
          <c:y val="0.87361984580451446"/>
          <c:w val="0.81688838929617469"/>
          <c:h val="0.10876273158741165"/>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502155035046797E-2"/>
          <c:y val="1.7168903130088391E-4"/>
          <c:w val="0.84060893586133023"/>
          <c:h val="0.73307314479470387"/>
        </c:manualLayout>
      </c:layout>
      <c:lineChart>
        <c:grouping val="standard"/>
        <c:varyColors val="0"/>
        <c:ser>
          <c:idx val="0"/>
          <c:order val="0"/>
          <c:tx>
            <c:strRef>
              <c:f>'Daten-Vorlage'!$C$9</c:f>
              <c:strCache>
                <c:ptCount val="1"/>
                <c:pt idx="0">
                  <c:v>Datenbereich01</c:v>
                </c:pt>
              </c:strCache>
            </c:strRef>
          </c:tx>
          <c:spPr>
            <a:ln>
              <a:solidFill>
                <a:srgbClr val="5EAD35"/>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smooth val="0"/>
          <c:extLst>
            <c:ext xmlns:c16="http://schemas.microsoft.com/office/drawing/2014/chart" uri="{C3380CC4-5D6E-409C-BE32-E72D297353CC}">
              <c16:uniqueId val="{00000000-6278-43B9-9A71-48F20B30248C}"/>
            </c:ext>
          </c:extLst>
        </c:ser>
        <c:ser>
          <c:idx val="1"/>
          <c:order val="1"/>
          <c:tx>
            <c:strRef>
              <c:f>'Daten-Vorlage'!$D$9</c:f>
              <c:strCache>
                <c:ptCount val="1"/>
                <c:pt idx="0">
                  <c:v>Datenbereich02</c:v>
                </c:pt>
              </c:strCache>
            </c:strRef>
          </c:tx>
          <c:spPr>
            <a:ln>
              <a:solidFill>
                <a:srgbClr val="125D86"/>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smooth val="0"/>
          <c:extLst>
            <c:ext xmlns:c16="http://schemas.microsoft.com/office/drawing/2014/chart" uri="{C3380CC4-5D6E-409C-BE32-E72D297353CC}">
              <c16:uniqueId val="{00000001-6278-43B9-9A71-48F20B30248C}"/>
            </c:ext>
          </c:extLst>
        </c:ser>
        <c:ser>
          <c:idx val="2"/>
          <c:order val="2"/>
          <c:tx>
            <c:strRef>
              <c:f>'Daten-Vorlage'!$E$9</c:f>
              <c:strCache>
                <c:ptCount val="1"/>
                <c:pt idx="0">
                  <c:v>Datenbereich03</c:v>
                </c:pt>
              </c:strCache>
            </c:strRef>
          </c:tx>
          <c:spPr>
            <a:ln>
              <a:solidFill>
                <a:schemeClr val="accent6"/>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smooth val="0"/>
          <c:extLst>
            <c:ext xmlns:c16="http://schemas.microsoft.com/office/drawing/2014/chart" uri="{C3380CC4-5D6E-409C-BE32-E72D297353CC}">
              <c16:uniqueId val="{00000002-6278-43B9-9A71-48F20B30248C}"/>
            </c:ext>
          </c:extLst>
        </c:ser>
        <c:ser>
          <c:idx val="3"/>
          <c:order val="3"/>
          <c:tx>
            <c:strRef>
              <c:f>'Daten-Vorlage'!$F$9</c:f>
              <c:strCache>
                <c:ptCount val="1"/>
                <c:pt idx="0">
                  <c:v>Datenbereich04</c:v>
                </c:pt>
              </c:strCache>
            </c:strRef>
          </c:tx>
          <c:spPr>
            <a:ln>
              <a:solidFill>
                <a:schemeClr val="accent5"/>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smooth val="0"/>
          <c:extLst>
            <c:ext xmlns:c16="http://schemas.microsoft.com/office/drawing/2014/chart" uri="{C3380CC4-5D6E-409C-BE32-E72D297353CC}">
              <c16:uniqueId val="{00000003-6278-43B9-9A71-48F20B30248C}"/>
            </c:ext>
          </c:extLst>
        </c:ser>
        <c:ser>
          <c:idx val="4"/>
          <c:order val="4"/>
          <c:tx>
            <c:strRef>
              <c:f>'Daten-Vorlage'!$G$9</c:f>
              <c:strCache>
                <c:ptCount val="1"/>
                <c:pt idx="0">
                  <c:v>Datenbereich05</c:v>
                </c:pt>
              </c:strCache>
            </c:strRef>
          </c:tx>
          <c:spPr>
            <a:ln>
              <a:solidFill>
                <a:schemeClr val="accent4"/>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smooth val="0"/>
          <c:extLst>
            <c:ext xmlns:c16="http://schemas.microsoft.com/office/drawing/2014/chart" uri="{C3380CC4-5D6E-409C-BE32-E72D297353CC}">
              <c16:uniqueId val="{00000004-6278-43B9-9A71-48F20B30248C}"/>
            </c:ext>
          </c:extLst>
        </c:ser>
        <c:ser>
          <c:idx val="5"/>
          <c:order val="5"/>
          <c:tx>
            <c:strRef>
              <c:f>'Daten-Vorlage'!$H$9</c:f>
              <c:strCache>
                <c:ptCount val="1"/>
                <c:pt idx="0">
                  <c:v>Datenbereich06</c:v>
                </c:pt>
              </c:strCache>
            </c:strRef>
          </c:tx>
          <c:spPr>
            <a:ln>
              <a:solidFill>
                <a:schemeClr val="accent3"/>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smooth val="0"/>
          <c:extLst>
            <c:ext xmlns:c16="http://schemas.microsoft.com/office/drawing/2014/chart" uri="{C3380CC4-5D6E-409C-BE32-E72D297353CC}">
              <c16:uniqueId val="{00000005-6278-43B9-9A71-48F20B30248C}"/>
            </c:ext>
          </c:extLst>
        </c:ser>
        <c:ser>
          <c:idx val="6"/>
          <c:order val="6"/>
          <c:tx>
            <c:strRef>
              <c:f>'Daten-Vorlage'!$I$9</c:f>
              <c:strCache>
                <c:ptCount val="1"/>
                <c:pt idx="0">
                  <c:v>Datenbereich07</c:v>
                </c:pt>
              </c:strCache>
            </c:strRef>
          </c:tx>
          <c:spPr>
            <a:ln>
              <a:solidFill>
                <a:schemeClr val="accent2"/>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smooth val="0"/>
          <c:extLst>
            <c:ext xmlns:c16="http://schemas.microsoft.com/office/drawing/2014/chart" uri="{C3380CC4-5D6E-409C-BE32-E72D297353CC}">
              <c16:uniqueId val="{00000006-6278-43B9-9A71-48F20B30248C}"/>
            </c:ext>
          </c:extLst>
        </c:ser>
        <c:ser>
          <c:idx val="7"/>
          <c:order val="7"/>
          <c:tx>
            <c:strRef>
              <c:f>'Daten-Vorlage'!$J$9</c:f>
              <c:strCache>
                <c:ptCount val="1"/>
                <c:pt idx="0">
                  <c:v>Datenbereich08</c:v>
                </c:pt>
              </c:strCache>
            </c:strRef>
          </c:tx>
          <c:spPr>
            <a:ln>
              <a:solidFill>
                <a:schemeClr val="accent1"/>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smooth val="0"/>
          <c:extLst>
            <c:ext xmlns:c16="http://schemas.microsoft.com/office/drawing/2014/chart" uri="{C3380CC4-5D6E-409C-BE32-E72D297353CC}">
              <c16:uniqueId val="{00000007-6278-43B9-9A71-48F20B30248C}"/>
            </c:ext>
          </c:extLst>
        </c:ser>
        <c:ser>
          <c:idx val="8"/>
          <c:order val="8"/>
          <c:tx>
            <c:strRef>
              <c:f>'Daten-Vorlage'!$K$9</c:f>
              <c:strCache>
                <c:ptCount val="1"/>
                <c:pt idx="0">
                  <c:v>Datenbereich09</c:v>
                </c:pt>
              </c:strCache>
            </c:strRef>
          </c:tx>
          <c:spPr>
            <a:ln>
              <a:solidFill>
                <a:schemeClr val="bg2"/>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smooth val="0"/>
          <c:extLst>
            <c:ext xmlns:c16="http://schemas.microsoft.com/office/drawing/2014/chart" uri="{C3380CC4-5D6E-409C-BE32-E72D297353CC}">
              <c16:uniqueId val="{00000008-6278-43B9-9A71-48F20B30248C}"/>
            </c:ext>
          </c:extLst>
        </c:ser>
        <c:ser>
          <c:idx val="9"/>
          <c:order val="9"/>
          <c:tx>
            <c:strRef>
              <c:f>'Daten-Vorlage'!$L$9</c:f>
              <c:strCache>
                <c:ptCount val="1"/>
                <c:pt idx="0">
                  <c:v>Datenbereich10</c:v>
                </c:pt>
              </c:strCache>
            </c:strRef>
          </c:tx>
          <c:spPr>
            <a:ln>
              <a:solidFill>
                <a:schemeClr val="tx2"/>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smooth val="0"/>
          <c:extLst>
            <c:ext xmlns:c16="http://schemas.microsoft.com/office/drawing/2014/chart" uri="{C3380CC4-5D6E-409C-BE32-E72D297353CC}">
              <c16:uniqueId val="{00000009-6278-43B9-9A71-48F20B30248C}"/>
            </c:ext>
          </c:extLst>
        </c:ser>
        <c:dLbls>
          <c:showLegendKey val="0"/>
          <c:showVal val="0"/>
          <c:showCatName val="0"/>
          <c:showSerName val="0"/>
          <c:showPercent val="0"/>
          <c:showBubbleSize val="0"/>
        </c:dLbls>
        <c:smooth val="0"/>
        <c:axId val="398656960"/>
        <c:axId val="398657352"/>
      </c:lineChart>
      <c:catAx>
        <c:axId val="398656960"/>
        <c:scaling>
          <c:orientation val="minMax"/>
        </c:scaling>
        <c:delete val="0"/>
        <c:axPos val="b"/>
        <c:majorGridlines>
          <c:spPr>
            <a:ln w="6350">
              <a:solidFill>
                <a:srgbClr val="080808"/>
              </a:solidFill>
            </a:ln>
          </c:spPr>
        </c:majorGridlines>
        <c:title>
          <c:tx>
            <c:strRef>
              <c:f>'Daten-Vorlage'!$B$6</c:f>
              <c:strCache>
                <c:ptCount val="1"/>
                <c:pt idx="0">
                  <c:v>Achsenbezeichnung Jahreszahlen</c:v>
                </c:pt>
              </c:strCache>
            </c:strRef>
          </c:tx>
          <c:overlay val="0"/>
        </c:title>
        <c:numFmt formatCode="General" sourceLinked="1"/>
        <c:majorTickMark val="out"/>
        <c:minorTickMark val="none"/>
        <c:tickLblPos val="nextTo"/>
        <c:spPr>
          <a:ln w="12700">
            <a:solidFill>
              <a:schemeClr val="tx1"/>
            </a:solidFill>
          </a:ln>
        </c:spPr>
        <c:crossAx val="398657352"/>
        <c:crosses val="autoZero"/>
        <c:auto val="1"/>
        <c:lblAlgn val="ctr"/>
        <c:lblOffset val="100"/>
        <c:noMultiLvlLbl val="0"/>
      </c:catAx>
      <c:valAx>
        <c:axId val="398657352"/>
        <c:scaling>
          <c:orientation val="minMax"/>
        </c:scaling>
        <c:delete val="0"/>
        <c:axPos val="l"/>
        <c:majorGridlines>
          <c:spPr>
            <a:ln w="6350">
              <a:solidFill>
                <a:srgbClr val="080808"/>
              </a:solidFill>
            </a:ln>
          </c:spPr>
        </c:majorGridlines>
        <c:title>
          <c:tx>
            <c:strRef>
              <c:f>'Daten-Vorlage'!$B$5</c:f>
              <c:strCache>
                <c:ptCount val="1"/>
                <c:pt idx="0">
                  <c:v>Achsenbezeichnung Datenbereiche</c:v>
                </c:pt>
              </c:strCache>
            </c:strRef>
          </c:tx>
          <c:overlay val="0"/>
          <c:txPr>
            <a:bodyPr rot="-5400000" vert="horz"/>
            <a:lstStyle/>
            <a:p>
              <a:pPr>
                <a:defRPr/>
              </a:pPr>
              <a:endParaRPr lang="en-US"/>
            </a:p>
          </c:txPr>
        </c:title>
        <c:numFmt formatCode="General" sourceLinked="0"/>
        <c:majorTickMark val="out"/>
        <c:minorTickMark val="none"/>
        <c:tickLblPos val="nextTo"/>
        <c:spPr>
          <a:ln>
            <a:noFill/>
          </a:ln>
        </c:spPr>
        <c:crossAx val="398656960"/>
        <c:crosses val="autoZero"/>
        <c:crossBetween val="midCat"/>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9.8627429867764738E-2"/>
          <c:y val="0.87361984580451446"/>
          <c:w val="0.8173871569193486"/>
          <c:h val="0.10876273158741165"/>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3078519390364869"/>
          <c:h val="0.73307314479470387"/>
        </c:manualLayout>
      </c:layout>
      <c:lineChart>
        <c:grouping val="stacked"/>
        <c:varyColors val="0"/>
        <c:ser>
          <c:idx val="0"/>
          <c:order val="0"/>
          <c:tx>
            <c:strRef>
              <c:f>'Daten-Vorlage'!$C$9</c:f>
              <c:strCache>
                <c:ptCount val="1"/>
                <c:pt idx="0">
                  <c:v>Datenbereich01</c:v>
                </c:pt>
              </c:strCache>
            </c:strRef>
          </c:tx>
          <c:spPr>
            <a:ln>
              <a:solidFill>
                <a:srgbClr val="5EAD35"/>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smooth val="0"/>
          <c:extLst>
            <c:ext xmlns:c16="http://schemas.microsoft.com/office/drawing/2014/chart" uri="{C3380CC4-5D6E-409C-BE32-E72D297353CC}">
              <c16:uniqueId val="{00000000-1526-4DFF-BB7D-23EC71AD63AC}"/>
            </c:ext>
          </c:extLst>
        </c:ser>
        <c:ser>
          <c:idx val="1"/>
          <c:order val="1"/>
          <c:tx>
            <c:strRef>
              <c:f>'Daten-Vorlage'!$D$9</c:f>
              <c:strCache>
                <c:ptCount val="1"/>
                <c:pt idx="0">
                  <c:v>Datenbereich02</c:v>
                </c:pt>
              </c:strCache>
            </c:strRef>
          </c:tx>
          <c:spPr>
            <a:ln>
              <a:solidFill>
                <a:srgbClr val="125D86"/>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smooth val="0"/>
          <c:extLst>
            <c:ext xmlns:c16="http://schemas.microsoft.com/office/drawing/2014/chart" uri="{C3380CC4-5D6E-409C-BE32-E72D297353CC}">
              <c16:uniqueId val="{00000001-1526-4DFF-BB7D-23EC71AD63AC}"/>
            </c:ext>
          </c:extLst>
        </c:ser>
        <c:ser>
          <c:idx val="2"/>
          <c:order val="2"/>
          <c:tx>
            <c:strRef>
              <c:f>'Daten-Vorlage'!$E$9</c:f>
              <c:strCache>
                <c:ptCount val="1"/>
                <c:pt idx="0">
                  <c:v>Datenbereich03</c:v>
                </c:pt>
              </c:strCache>
            </c:strRef>
          </c:tx>
          <c:spPr>
            <a:ln>
              <a:solidFill>
                <a:schemeClr val="accent6"/>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smooth val="0"/>
          <c:extLst>
            <c:ext xmlns:c16="http://schemas.microsoft.com/office/drawing/2014/chart" uri="{C3380CC4-5D6E-409C-BE32-E72D297353CC}">
              <c16:uniqueId val="{00000002-1526-4DFF-BB7D-23EC71AD63AC}"/>
            </c:ext>
          </c:extLst>
        </c:ser>
        <c:ser>
          <c:idx val="3"/>
          <c:order val="3"/>
          <c:tx>
            <c:strRef>
              <c:f>'Daten-Vorlage'!$F$9</c:f>
              <c:strCache>
                <c:ptCount val="1"/>
                <c:pt idx="0">
                  <c:v>Datenbereich04</c:v>
                </c:pt>
              </c:strCache>
            </c:strRef>
          </c:tx>
          <c:spPr>
            <a:ln>
              <a:solidFill>
                <a:schemeClr val="accent5"/>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smooth val="0"/>
          <c:extLst>
            <c:ext xmlns:c16="http://schemas.microsoft.com/office/drawing/2014/chart" uri="{C3380CC4-5D6E-409C-BE32-E72D297353CC}">
              <c16:uniqueId val="{00000003-1526-4DFF-BB7D-23EC71AD63AC}"/>
            </c:ext>
          </c:extLst>
        </c:ser>
        <c:ser>
          <c:idx val="4"/>
          <c:order val="4"/>
          <c:tx>
            <c:strRef>
              <c:f>'Daten-Vorlage'!$G$9</c:f>
              <c:strCache>
                <c:ptCount val="1"/>
                <c:pt idx="0">
                  <c:v>Datenbereich05</c:v>
                </c:pt>
              </c:strCache>
            </c:strRef>
          </c:tx>
          <c:spPr>
            <a:ln>
              <a:solidFill>
                <a:schemeClr val="accent4"/>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smooth val="0"/>
          <c:extLst>
            <c:ext xmlns:c16="http://schemas.microsoft.com/office/drawing/2014/chart" uri="{C3380CC4-5D6E-409C-BE32-E72D297353CC}">
              <c16:uniqueId val="{00000004-1526-4DFF-BB7D-23EC71AD63AC}"/>
            </c:ext>
          </c:extLst>
        </c:ser>
        <c:ser>
          <c:idx val="5"/>
          <c:order val="5"/>
          <c:tx>
            <c:strRef>
              <c:f>'Daten-Vorlage'!$H$9</c:f>
              <c:strCache>
                <c:ptCount val="1"/>
                <c:pt idx="0">
                  <c:v>Datenbereich06</c:v>
                </c:pt>
              </c:strCache>
            </c:strRef>
          </c:tx>
          <c:spPr>
            <a:ln>
              <a:solidFill>
                <a:schemeClr val="accent3"/>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smooth val="0"/>
          <c:extLst>
            <c:ext xmlns:c16="http://schemas.microsoft.com/office/drawing/2014/chart" uri="{C3380CC4-5D6E-409C-BE32-E72D297353CC}">
              <c16:uniqueId val="{00000005-1526-4DFF-BB7D-23EC71AD63AC}"/>
            </c:ext>
          </c:extLst>
        </c:ser>
        <c:ser>
          <c:idx val="6"/>
          <c:order val="6"/>
          <c:tx>
            <c:strRef>
              <c:f>'Daten-Vorlage'!$I$9</c:f>
              <c:strCache>
                <c:ptCount val="1"/>
                <c:pt idx="0">
                  <c:v>Datenbereich07</c:v>
                </c:pt>
              </c:strCache>
            </c:strRef>
          </c:tx>
          <c:spPr>
            <a:ln>
              <a:solidFill>
                <a:schemeClr val="accent2"/>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smooth val="0"/>
          <c:extLst>
            <c:ext xmlns:c16="http://schemas.microsoft.com/office/drawing/2014/chart" uri="{C3380CC4-5D6E-409C-BE32-E72D297353CC}">
              <c16:uniqueId val="{00000006-1526-4DFF-BB7D-23EC71AD63AC}"/>
            </c:ext>
          </c:extLst>
        </c:ser>
        <c:ser>
          <c:idx val="7"/>
          <c:order val="7"/>
          <c:tx>
            <c:strRef>
              <c:f>'Daten-Vorlage'!$J$9</c:f>
              <c:strCache>
                <c:ptCount val="1"/>
                <c:pt idx="0">
                  <c:v>Datenbereich08</c:v>
                </c:pt>
              </c:strCache>
            </c:strRef>
          </c:tx>
          <c:spPr>
            <a:ln>
              <a:solidFill>
                <a:schemeClr val="accent1"/>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smooth val="0"/>
          <c:extLst>
            <c:ext xmlns:c16="http://schemas.microsoft.com/office/drawing/2014/chart" uri="{C3380CC4-5D6E-409C-BE32-E72D297353CC}">
              <c16:uniqueId val="{00000007-1526-4DFF-BB7D-23EC71AD63AC}"/>
            </c:ext>
          </c:extLst>
        </c:ser>
        <c:ser>
          <c:idx val="8"/>
          <c:order val="8"/>
          <c:tx>
            <c:strRef>
              <c:f>'Daten-Vorlage'!$K$9</c:f>
              <c:strCache>
                <c:ptCount val="1"/>
                <c:pt idx="0">
                  <c:v>Datenbereich09</c:v>
                </c:pt>
              </c:strCache>
            </c:strRef>
          </c:tx>
          <c:spPr>
            <a:ln>
              <a:solidFill>
                <a:schemeClr val="bg2"/>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smooth val="0"/>
          <c:extLst>
            <c:ext xmlns:c16="http://schemas.microsoft.com/office/drawing/2014/chart" uri="{C3380CC4-5D6E-409C-BE32-E72D297353CC}">
              <c16:uniqueId val="{00000008-1526-4DFF-BB7D-23EC71AD63AC}"/>
            </c:ext>
          </c:extLst>
        </c:ser>
        <c:ser>
          <c:idx val="9"/>
          <c:order val="9"/>
          <c:tx>
            <c:strRef>
              <c:f>'Daten-Vorlage'!$L$9</c:f>
              <c:strCache>
                <c:ptCount val="1"/>
                <c:pt idx="0">
                  <c:v>Datenbereich10</c:v>
                </c:pt>
              </c:strCache>
            </c:strRef>
          </c:tx>
          <c:spPr>
            <a:ln>
              <a:solidFill>
                <a:schemeClr val="tx2"/>
              </a:solidFill>
            </a:ln>
          </c:spPr>
          <c:marker>
            <c:symbol val="none"/>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smooth val="0"/>
          <c:extLst>
            <c:ext xmlns:c16="http://schemas.microsoft.com/office/drawing/2014/chart" uri="{C3380CC4-5D6E-409C-BE32-E72D297353CC}">
              <c16:uniqueId val="{00000009-1526-4DFF-BB7D-23EC71AD63AC}"/>
            </c:ext>
          </c:extLst>
        </c:ser>
        <c:dLbls>
          <c:showLegendKey val="0"/>
          <c:showVal val="0"/>
          <c:showCatName val="0"/>
          <c:showSerName val="0"/>
          <c:showPercent val="0"/>
          <c:showBubbleSize val="0"/>
        </c:dLbls>
        <c:smooth val="0"/>
        <c:axId val="398658136"/>
        <c:axId val="399569080"/>
      </c:lineChart>
      <c:catAx>
        <c:axId val="398658136"/>
        <c:scaling>
          <c:orientation val="minMax"/>
        </c:scaling>
        <c:delete val="0"/>
        <c:axPos val="b"/>
        <c:majorGridlines>
          <c:spPr>
            <a:ln w="6350">
              <a:solidFill>
                <a:srgbClr val="080808"/>
              </a:solidFill>
            </a:ln>
          </c:spPr>
        </c:majorGridlines>
        <c:title>
          <c:tx>
            <c:strRef>
              <c:f>'Daten-Vorlage'!$B$6</c:f>
              <c:strCache>
                <c:ptCount val="1"/>
                <c:pt idx="0">
                  <c:v>Achsenbezeichnung Jahreszahlen</c:v>
                </c:pt>
              </c:strCache>
            </c:strRef>
          </c:tx>
          <c:overlay val="0"/>
        </c:title>
        <c:numFmt formatCode="General" sourceLinked="1"/>
        <c:majorTickMark val="out"/>
        <c:minorTickMark val="none"/>
        <c:tickLblPos val="nextTo"/>
        <c:spPr>
          <a:ln w="12700">
            <a:solidFill>
              <a:srgbClr val="080808"/>
            </a:solidFill>
          </a:ln>
        </c:spPr>
        <c:crossAx val="399569080"/>
        <c:crosses val="autoZero"/>
        <c:auto val="1"/>
        <c:lblAlgn val="ctr"/>
        <c:lblOffset val="100"/>
        <c:noMultiLvlLbl val="0"/>
      </c:catAx>
      <c:valAx>
        <c:axId val="399569080"/>
        <c:scaling>
          <c:orientation val="minMax"/>
        </c:scaling>
        <c:delete val="0"/>
        <c:axPos val="l"/>
        <c:majorGridlines>
          <c:spPr>
            <a:ln w="6350">
              <a:solidFill>
                <a:srgbClr val="080808"/>
              </a:solidFill>
            </a:ln>
          </c:spPr>
        </c:majorGridlines>
        <c:title>
          <c:tx>
            <c:strRef>
              <c:f>'Daten-Vorlage'!$B$5</c:f>
              <c:strCache>
                <c:ptCount val="1"/>
                <c:pt idx="0">
                  <c:v>Achsenbezeichnung Datenbereiche</c:v>
                </c:pt>
              </c:strCache>
            </c:strRef>
          </c:tx>
          <c:overlay val="0"/>
          <c:txPr>
            <a:bodyPr rot="-5400000" vert="horz"/>
            <a:lstStyle/>
            <a:p>
              <a:pPr>
                <a:defRPr/>
              </a:pPr>
              <a:endParaRPr lang="en-US"/>
            </a:p>
          </c:txPr>
        </c:title>
        <c:numFmt formatCode="General" sourceLinked="0"/>
        <c:majorTickMark val="out"/>
        <c:minorTickMark val="none"/>
        <c:tickLblPos val="nextTo"/>
        <c:spPr>
          <a:ln>
            <a:noFill/>
          </a:ln>
        </c:spPr>
        <c:crossAx val="398658136"/>
        <c:crosses val="autoZero"/>
        <c:crossBetween val="midCat"/>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9.8627429867764738E-2"/>
          <c:y val="0.87361984580451446"/>
          <c:w val="0.81688838929617469"/>
          <c:h val="0.10700765747508165"/>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502155035046797E-2"/>
          <c:y val="1.7168903130088391E-4"/>
          <c:w val="0.84060893586133023"/>
          <c:h val="0.73307314479470387"/>
        </c:manualLayout>
      </c:layout>
      <c:lineChart>
        <c:grouping val="standard"/>
        <c:varyColors val="0"/>
        <c:ser>
          <c:idx val="0"/>
          <c:order val="0"/>
          <c:tx>
            <c:strRef>
              <c:f>'Daten-Vorlage'!$C$9</c:f>
              <c:strCache>
                <c:ptCount val="1"/>
                <c:pt idx="0">
                  <c:v>Datenbereich01</c:v>
                </c:pt>
              </c:strCache>
            </c:strRef>
          </c:tx>
          <c:spPr>
            <a:ln>
              <a:solidFill>
                <a:srgbClr val="5EAD35"/>
              </a:solidFill>
            </a:ln>
          </c:spPr>
          <c:marker>
            <c:symbol val="circle"/>
            <c:size val="5"/>
            <c:spPr>
              <a:solidFill>
                <a:srgbClr val="5EAD35"/>
              </a:solidFill>
              <a:ln>
                <a:solidFill>
                  <a:srgbClr val="5EAD35"/>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smooth val="0"/>
          <c:extLst>
            <c:ext xmlns:c16="http://schemas.microsoft.com/office/drawing/2014/chart" uri="{C3380CC4-5D6E-409C-BE32-E72D297353CC}">
              <c16:uniqueId val="{00000000-06AF-4A5A-B533-B3EDCAACAB16}"/>
            </c:ext>
          </c:extLst>
        </c:ser>
        <c:ser>
          <c:idx val="1"/>
          <c:order val="1"/>
          <c:tx>
            <c:strRef>
              <c:f>'Daten-Vorlage'!$D$9</c:f>
              <c:strCache>
                <c:ptCount val="1"/>
                <c:pt idx="0">
                  <c:v>Datenbereich02</c:v>
                </c:pt>
              </c:strCache>
            </c:strRef>
          </c:tx>
          <c:spPr>
            <a:ln>
              <a:solidFill>
                <a:srgbClr val="005F85"/>
              </a:solidFill>
            </a:ln>
          </c:spPr>
          <c:marker>
            <c:symbol val="circle"/>
            <c:size val="5"/>
            <c:spPr>
              <a:solidFill>
                <a:srgbClr val="005F85"/>
              </a:solidFill>
              <a:ln>
                <a:solidFill>
                  <a:srgbClr val="005F85"/>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smooth val="0"/>
          <c:extLst>
            <c:ext xmlns:c16="http://schemas.microsoft.com/office/drawing/2014/chart" uri="{C3380CC4-5D6E-409C-BE32-E72D297353CC}">
              <c16:uniqueId val="{00000001-06AF-4A5A-B533-B3EDCAACAB16}"/>
            </c:ext>
          </c:extLst>
        </c:ser>
        <c:ser>
          <c:idx val="2"/>
          <c:order val="2"/>
          <c:tx>
            <c:strRef>
              <c:f>'Daten-Vorlage'!$E$9</c:f>
              <c:strCache>
                <c:ptCount val="1"/>
                <c:pt idx="0">
                  <c:v>Datenbereich03</c:v>
                </c:pt>
              </c:strCache>
            </c:strRef>
          </c:tx>
          <c:spPr>
            <a:ln>
              <a:solidFill>
                <a:schemeClr val="accent6"/>
              </a:solidFill>
            </a:ln>
          </c:spPr>
          <c:marker>
            <c:symbol val="circle"/>
            <c:size val="5"/>
            <c:spPr>
              <a:solidFill>
                <a:schemeClr val="accent6"/>
              </a:solidFill>
              <a:ln>
                <a:solidFill>
                  <a:schemeClr val="accent6"/>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smooth val="0"/>
          <c:extLst>
            <c:ext xmlns:c16="http://schemas.microsoft.com/office/drawing/2014/chart" uri="{C3380CC4-5D6E-409C-BE32-E72D297353CC}">
              <c16:uniqueId val="{00000002-06AF-4A5A-B533-B3EDCAACAB16}"/>
            </c:ext>
          </c:extLst>
        </c:ser>
        <c:ser>
          <c:idx val="3"/>
          <c:order val="3"/>
          <c:tx>
            <c:strRef>
              <c:f>'Daten-Vorlage'!$F$9</c:f>
              <c:strCache>
                <c:ptCount val="1"/>
                <c:pt idx="0">
                  <c:v>Datenbereich04</c:v>
                </c:pt>
              </c:strCache>
            </c:strRef>
          </c:tx>
          <c:spPr>
            <a:ln>
              <a:solidFill>
                <a:schemeClr val="accent5"/>
              </a:solidFill>
            </a:ln>
          </c:spPr>
          <c:marker>
            <c:symbol val="circle"/>
            <c:size val="5"/>
            <c:spPr>
              <a:solidFill>
                <a:schemeClr val="accent5"/>
              </a:solidFill>
              <a:ln>
                <a:solidFill>
                  <a:schemeClr val="accent5"/>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smooth val="0"/>
          <c:extLst>
            <c:ext xmlns:c16="http://schemas.microsoft.com/office/drawing/2014/chart" uri="{C3380CC4-5D6E-409C-BE32-E72D297353CC}">
              <c16:uniqueId val="{00000003-06AF-4A5A-B533-B3EDCAACAB16}"/>
            </c:ext>
          </c:extLst>
        </c:ser>
        <c:ser>
          <c:idx val="4"/>
          <c:order val="4"/>
          <c:tx>
            <c:strRef>
              <c:f>'Daten-Vorlage'!$G$9</c:f>
              <c:strCache>
                <c:ptCount val="1"/>
                <c:pt idx="0">
                  <c:v>Datenbereich05</c:v>
                </c:pt>
              </c:strCache>
            </c:strRef>
          </c:tx>
          <c:spPr>
            <a:ln>
              <a:solidFill>
                <a:schemeClr val="accent4"/>
              </a:solidFill>
            </a:ln>
          </c:spPr>
          <c:marker>
            <c:symbol val="circle"/>
            <c:size val="5"/>
            <c:spPr>
              <a:solidFill>
                <a:schemeClr val="accent4"/>
              </a:solidFill>
              <a:ln>
                <a:solidFill>
                  <a:schemeClr val="accent4"/>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smooth val="0"/>
          <c:extLst>
            <c:ext xmlns:c16="http://schemas.microsoft.com/office/drawing/2014/chart" uri="{C3380CC4-5D6E-409C-BE32-E72D297353CC}">
              <c16:uniqueId val="{00000004-06AF-4A5A-B533-B3EDCAACAB16}"/>
            </c:ext>
          </c:extLst>
        </c:ser>
        <c:ser>
          <c:idx val="5"/>
          <c:order val="5"/>
          <c:tx>
            <c:strRef>
              <c:f>'Daten-Vorlage'!$H$9</c:f>
              <c:strCache>
                <c:ptCount val="1"/>
                <c:pt idx="0">
                  <c:v>Datenbereich06</c:v>
                </c:pt>
              </c:strCache>
            </c:strRef>
          </c:tx>
          <c:spPr>
            <a:ln>
              <a:solidFill>
                <a:schemeClr val="accent3"/>
              </a:solidFill>
            </a:ln>
          </c:spPr>
          <c:marker>
            <c:symbol val="circle"/>
            <c:size val="5"/>
            <c:spPr>
              <a:solidFill>
                <a:schemeClr val="accent3"/>
              </a:solidFill>
              <a:ln>
                <a:solidFill>
                  <a:schemeClr val="accent3"/>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smooth val="0"/>
          <c:extLst>
            <c:ext xmlns:c16="http://schemas.microsoft.com/office/drawing/2014/chart" uri="{C3380CC4-5D6E-409C-BE32-E72D297353CC}">
              <c16:uniqueId val="{00000005-06AF-4A5A-B533-B3EDCAACAB16}"/>
            </c:ext>
          </c:extLst>
        </c:ser>
        <c:ser>
          <c:idx val="6"/>
          <c:order val="6"/>
          <c:tx>
            <c:strRef>
              <c:f>'Daten-Vorlage'!$I$9</c:f>
              <c:strCache>
                <c:ptCount val="1"/>
                <c:pt idx="0">
                  <c:v>Datenbereich07</c:v>
                </c:pt>
              </c:strCache>
            </c:strRef>
          </c:tx>
          <c:spPr>
            <a:ln>
              <a:solidFill>
                <a:schemeClr val="accent2"/>
              </a:solidFill>
            </a:ln>
          </c:spPr>
          <c:marker>
            <c:symbol val="circle"/>
            <c:size val="5"/>
            <c:spPr>
              <a:solidFill>
                <a:schemeClr val="accent2"/>
              </a:solidFill>
              <a:ln>
                <a:solidFill>
                  <a:schemeClr val="accent2"/>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smooth val="0"/>
          <c:extLst>
            <c:ext xmlns:c16="http://schemas.microsoft.com/office/drawing/2014/chart" uri="{C3380CC4-5D6E-409C-BE32-E72D297353CC}">
              <c16:uniqueId val="{00000006-06AF-4A5A-B533-B3EDCAACAB16}"/>
            </c:ext>
          </c:extLst>
        </c:ser>
        <c:ser>
          <c:idx val="7"/>
          <c:order val="7"/>
          <c:tx>
            <c:strRef>
              <c:f>'Daten-Vorlage'!$J$9</c:f>
              <c:strCache>
                <c:ptCount val="1"/>
                <c:pt idx="0">
                  <c:v>Datenbereich08</c:v>
                </c:pt>
              </c:strCache>
            </c:strRef>
          </c:tx>
          <c:spPr>
            <a:ln>
              <a:solidFill>
                <a:schemeClr val="accent1"/>
              </a:solidFill>
            </a:ln>
          </c:spPr>
          <c:marker>
            <c:symbol val="circle"/>
            <c:size val="5"/>
            <c:spPr>
              <a:solidFill>
                <a:schemeClr val="accent1"/>
              </a:solidFill>
              <a:ln>
                <a:solidFill>
                  <a:schemeClr val="accent1"/>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smooth val="0"/>
          <c:extLst>
            <c:ext xmlns:c16="http://schemas.microsoft.com/office/drawing/2014/chart" uri="{C3380CC4-5D6E-409C-BE32-E72D297353CC}">
              <c16:uniqueId val="{00000007-06AF-4A5A-B533-B3EDCAACAB16}"/>
            </c:ext>
          </c:extLst>
        </c:ser>
        <c:ser>
          <c:idx val="8"/>
          <c:order val="8"/>
          <c:tx>
            <c:strRef>
              <c:f>'Daten-Vorlage'!$K$9</c:f>
              <c:strCache>
                <c:ptCount val="1"/>
                <c:pt idx="0">
                  <c:v>Datenbereich09</c:v>
                </c:pt>
              </c:strCache>
            </c:strRef>
          </c:tx>
          <c:spPr>
            <a:ln>
              <a:solidFill>
                <a:schemeClr val="bg2"/>
              </a:solidFill>
            </a:ln>
          </c:spPr>
          <c:marker>
            <c:symbol val="circle"/>
            <c:size val="5"/>
            <c:spPr>
              <a:solidFill>
                <a:schemeClr val="bg2"/>
              </a:solidFill>
              <a:ln>
                <a:solidFill>
                  <a:schemeClr val="bg2"/>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smooth val="0"/>
          <c:extLst>
            <c:ext xmlns:c16="http://schemas.microsoft.com/office/drawing/2014/chart" uri="{C3380CC4-5D6E-409C-BE32-E72D297353CC}">
              <c16:uniqueId val="{00000008-06AF-4A5A-B533-B3EDCAACAB16}"/>
            </c:ext>
          </c:extLst>
        </c:ser>
        <c:ser>
          <c:idx val="9"/>
          <c:order val="9"/>
          <c:tx>
            <c:strRef>
              <c:f>'Daten-Vorlage'!$L$9</c:f>
              <c:strCache>
                <c:ptCount val="1"/>
                <c:pt idx="0">
                  <c:v>Datenbereich10</c:v>
                </c:pt>
              </c:strCache>
            </c:strRef>
          </c:tx>
          <c:spPr>
            <a:ln>
              <a:solidFill>
                <a:schemeClr val="tx2"/>
              </a:solidFill>
            </a:ln>
          </c:spPr>
          <c:marker>
            <c:symbol val="circle"/>
            <c:size val="5"/>
            <c:spPr>
              <a:solidFill>
                <a:schemeClr val="tx2"/>
              </a:solidFill>
              <a:ln>
                <a:solidFill>
                  <a:schemeClr val="tx2"/>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smooth val="0"/>
          <c:extLst>
            <c:ext xmlns:c16="http://schemas.microsoft.com/office/drawing/2014/chart" uri="{C3380CC4-5D6E-409C-BE32-E72D297353CC}">
              <c16:uniqueId val="{00000009-06AF-4A5A-B533-B3EDCAACAB16}"/>
            </c:ext>
          </c:extLst>
        </c:ser>
        <c:dLbls>
          <c:showLegendKey val="0"/>
          <c:showVal val="0"/>
          <c:showCatName val="0"/>
          <c:showSerName val="0"/>
          <c:showPercent val="0"/>
          <c:showBubbleSize val="0"/>
        </c:dLbls>
        <c:marker val="1"/>
        <c:smooth val="0"/>
        <c:axId val="399569472"/>
        <c:axId val="399569864"/>
      </c:lineChart>
      <c:catAx>
        <c:axId val="399569472"/>
        <c:scaling>
          <c:orientation val="minMax"/>
        </c:scaling>
        <c:delete val="0"/>
        <c:axPos val="b"/>
        <c:majorGridlines>
          <c:spPr>
            <a:ln w="6350">
              <a:solidFill>
                <a:srgbClr val="080808"/>
              </a:solidFill>
            </a:ln>
          </c:spPr>
        </c:majorGridlines>
        <c:title>
          <c:tx>
            <c:strRef>
              <c:f>'Daten-Vorlage'!$B$6</c:f>
              <c:strCache>
                <c:ptCount val="1"/>
                <c:pt idx="0">
                  <c:v>Achsenbezeichnung Jahreszahlen</c:v>
                </c:pt>
              </c:strCache>
            </c:strRef>
          </c:tx>
          <c:overlay val="0"/>
        </c:title>
        <c:numFmt formatCode="General" sourceLinked="1"/>
        <c:majorTickMark val="out"/>
        <c:minorTickMark val="none"/>
        <c:tickLblPos val="nextTo"/>
        <c:spPr>
          <a:ln w="12700">
            <a:solidFill>
              <a:srgbClr val="080808"/>
            </a:solidFill>
          </a:ln>
        </c:spPr>
        <c:crossAx val="399569864"/>
        <c:crosses val="autoZero"/>
        <c:auto val="1"/>
        <c:lblAlgn val="ctr"/>
        <c:lblOffset val="100"/>
        <c:noMultiLvlLbl val="0"/>
      </c:catAx>
      <c:valAx>
        <c:axId val="399569864"/>
        <c:scaling>
          <c:orientation val="minMax"/>
        </c:scaling>
        <c:delete val="0"/>
        <c:axPos val="l"/>
        <c:majorGridlines>
          <c:spPr>
            <a:ln w="6350">
              <a:solidFill>
                <a:srgbClr val="080808"/>
              </a:solidFill>
            </a:ln>
          </c:spPr>
        </c:majorGridlines>
        <c:title>
          <c:tx>
            <c:strRef>
              <c:f>'Daten-Vorlage'!$B$5</c:f>
              <c:strCache>
                <c:ptCount val="1"/>
                <c:pt idx="0">
                  <c:v>Achsenbezeichnung Datenbereiche</c:v>
                </c:pt>
              </c:strCache>
            </c:strRef>
          </c:tx>
          <c:overlay val="0"/>
          <c:txPr>
            <a:bodyPr rot="-5400000" vert="horz"/>
            <a:lstStyle/>
            <a:p>
              <a:pPr>
                <a:defRPr/>
              </a:pPr>
              <a:endParaRPr lang="en-US"/>
            </a:p>
          </c:txPr>
        </c:title>
        <c:numFmt formatCode="General" sourceLinked="0"/>
        <c:majorTickMark val="out"/>
        <c:minorTickMark val="none"/>
        <c:tickLblPos val="nextTo"/>
        <c:spPr>
          <a:ln>
            <a:noFill/>
          </a:ln>
        </c:spPr>
        <c:crossAx val="399569472"/>
        <c:crosses val="autoZero"/>
        <c:crossBetween val="midCat"/>
      </c:valAx>
      <c:spPr>
        <a:blipFill dpi="0" rotWithShape="1">
          <a:blip xmlns:r="http://schemas.openxmlformats.org/officeDocument/2006/relationships" r:embed="rId1"/>
          <a:srcRect/>
          <a:tile tx="0" ty="0" sx="100000" sy="100000" flip="none" algn="tl"/>
        </a:blipFill>
        <a:ln w="9525">
          <a:solidFill>
            <a:srgbClr val="080808"/>
          </a:solidFill>
        </a:ln>
      </c:spPr>
    </c:plotArea>
    <c:legend>
      <c:legendPos val="b"/>
      <c:layout>
        <c:manualLayout>
          <c:xMode val="edge"/>
          <c:yMode val="edge"/>
          <c:x val="9.8627429867764738E-2"/>
          <c:y val="0.87361984580451446"/>
          <c:w val="0.81542240852781245"/>
          <c:h val="0.10876273158741165"/>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3078519390364869"/>
          <c:h val="0.73307314479470387"/>
        </c:manualLayout>
      </c:layout>
      <c:lineChart>
        <c:grouping val="stacked"/>
        <c:varyColors val="0"/>
        <c:ser>
          <c:idx val="0"/>
          <c:order val="0"/>
          <c:tx>
            <c:strRef>
              <c:f>'Daten-Vorlage'!$C$9</c:f>
              <c:strCache>
                <c:ptCount val="1"/>
                <c:pt idx="0">
                  <c:v>Datenbereich01</c:v>
                </c:pt>
              </c:strCache>
            </c:strRef>
          </c:tx>
          <c:spPr>
            <a:ln>
              <a:solidFill>
                <a:srgbClr val="5EAD35"/>
              </a:solidFill>
            </a:ln>
          </c:spPr>
          <c:marker>
            <c:symbol val="circle"/>
            <c:size val="5"/>
            <c:spPr>
              <a:solidFill>
                <a:srgbClr val="5EAD35"/>
              </a:solidFill>
              <a:ln>
                <a:solidFill>
                  <a:srgbClr val="5EAD35"/>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smooth val="0"/>
          <c:extLst>
            <c:ext xmlns:c16="http://schemas.microsoft.com/office/drawing/2014/chart" uri="{C3380CC4-5D6E-409C-BE32-E72D297353CC}">
              <c16:uniqueId val="{00000000-A7C7-42B2-98BA-E04B040C7F95}"/>
            </c:ext>
          </c:extLst>
        </c:ser>
        <c:ser>
          <c:idx val="1"/>
          <c:order val="1"/>
          <c:tx>
            <c:strRef>
              <c:f>'Daten-Vorlage'!$D$9</c:f>
              <c:strCache>
                <c:ptCount val="1"/>
                <c:pt idx="0">
                  <c:v>Datenbereich02</c:v>
                </c:pt>
              </c:strCache>
            </c:strRef>
          </c:tx>
          <c:spPr>
            <a:ln>
              <a:solidFill>
                <a:srgbClr val="005F85"/>
              </a:solidFill>
            </a:ln>
          </c:spPr>
          <c:marker>
            <c:symbol val="circle"/>
            <c:size val="5"/>
            <c:spPr>
              <a:solidFill>
                <a:srgbClr val="005F85"/>
              </a:solidFill>
              <a:ln>
                <a:solidFill>
                  <a:srgbClr val="005F85"/>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smooth val="0"/>
          <c:extLst>
            <c:ext xmlns:c16="http://schemas.microsoft.com/office/drawing/2014/chart" uri="{C3380CC4-5D6E-409C-BE32-E72D297353CC}">
              <c16:uniqueId val="{00000001-A7C7-42B2-98BA-E04B040C7F95}"/>
            </c:ext>
          </c:extLst>
        </c:ser>
        <c:ser>
          <c:idx val="2"/>
          <c:order val="2"/>
          <c:tx>
            <c:strRef>
              <c:f>'Daten-Vorlage'!$E$9</c:f>
              <c:strCache>
                <c:ptCount val="1"/>
                <c:pt idx="0">
                  <c:v>Datenbereich03</c:v>
                </c:pt>
              </c:strCache>
            </c:strRef>
          </c:tx>
          <c:spPr>
            <a:ln>
              <a:solidFill>
                <a:schemeClr val="accent6"/>
              </a:solidFill>
            </a:ln>
          </c:spPr>
          <c:marker>
            <c:symbol val="circle"/>
            <c:size val="5"/>
            <c:spPr>
              <a:solidFill>
                <a:schemeClr val="accent6"/>
              </a:solidFill>
              <a:ln>
                <a:solidFill>
                  <a:schemeClr val="accent6"/>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smooth val="0"/>
          <c:extLst>
            <c:ext xmlns:c16="http://schemas.microsoft.com/office/drawing/2014/chart" uri="{C3380CC4-5D6E-409C-BE32-E72D297353CC}">
              <c16:uniqueId val="{00000002-A7C7-42B2-98BA-E04B040C7F95}"/>
            </c:ext>
          </c:extLst>
        </c:ser>
        <c:ser>
          <c:idx val="3"/>
          <c:order val="3"/>
          <c:tx>
            <c:strRef>
              <c:f>'Daten-Vorlage'!$F$9</c:f>
              <c:strCache>
                <c:ptCount val="1"/>
                <c:pt idx="0">
                  <c:v>Datenbereich04</c:v>
                </c:pt>
              </c:strCache>
            </c:strRef>
          </c:tx>
          <c:spPr>
            <a:ln>
              <a:solidFill>
                <a:schemeClr val="accent5"/>
              </a:solidFill>
            </a:ln>
          </c:spPr>
          <c:marker>
            <c:symbol val="circle"/>
            <c:size val="5"/>
            <c:spPr>
              <a:solidFill>
                <a:schemeClr val="accent5"/>
              </a:solidFill>
              <a:ln>
                <a:solidFill>
                  <a:schemeClr val="accent5"/>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smooth val="0"/>
          <c:extLst>
            <c:ext xmlns:c16="http://schemas.microsoft.com/office/drawing/2014/chart" uri="{C3380CC4-5D6E-409C-BE32-E72D297353CC}">
              <c16:uniqueId val="{00000003-A7C7-42B2-98BA-E04B040C7F95}"/>
            </c:ext>
          </c:extLst>
        </c:ser>
        <c:ser>
          <c:idx val="4"/>
          <c:order val="4"/>
          <c:tx>
            <c:strRef>
              <c:f>'Daten-Vorlage'!$G$9</c:f>
              <c:strCache>
                <c:ptCount val="1"/>
                <c:pt idx="0">
                  <c:v>Datenbereich05</c:v>
                </c:pt>
              </c:strCache>
            </c:strRef>
          </c:tx>
          <c:spPr>
            <a:ln>
              <a:solidFill>
                <a:schemeClr val="accent4"/>
              </a:solidFill>
            </a:ln>
          </c:spPr>
          <c:marker>
            <c:symbol val="circle"/>
            <c:size val="5"/>
            <c:spPr>
              <a:solidFill>
                <a:schemeClr val="accent4"/>
              </a:solidFill>
              <a:ln>
                <a:solidFill>
                  <a:schemeClr val="accent4"/>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smooth val="0"/>
          <c:extLst>
            <c:ext xmlns:c16="http://schemas.microsoft.com/office/drawing/2014/chart" uri="{C3380CC4-5D6E-409C-BE32-E72D297353CC}">
              <c16:uniqueId val="{00000004-A7C7-42B2-98BA-E04B040C7F95}"/>
            </c:ext>
          </c:extLst>
        </c:ser>
        <c:ser>
          <c:idx val="5"/>
          <c:order val="5"/>
          <c:tx>
            <c:strRef>
              <c:f>'Daten-Vorlage'!$H$9</c:f>
              <c:strCache>
                <c:ptCount val="1"/>
                <c:pt idx="0">
                  <c:v>Datenbereich06</c:v>
                </c:pt>
              </c:strCache>
            </c:strRef>
          </c:tx>
          <c:spPr>
            <a:ln>
              <a:solidFill>
                <a:schemeClr val="accent3"/>
              </a:solidFill>
            </a:ln>
          </c:spPr>
          <c:marker>
            <c:symbol val="circle"/>
            <c:size val="5"/>
            <c:spPr>
              <a:solidFill>
                <a:schemeClr val="accent3"/>
              </a:solidFill>
              <a:ln>
                <a:solidFill>
                  <a:schemeClr val="accent3"/>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smooth val="0"/>
          <c:extLst>
            <c:ext xmlns:c16="http://schemas.microsoft.com/office/drawing/2014/chart" uri="{C3380CC4-5D6E-409C-BE32-E72D297353CC}">
              <c16:uniqueId val="{00000005-A7C7-42B2-98BA-E04B040C7F95}"/>
            </c:ext>
          </c:extLst>
        </c:ser>
        <c:ser>
          <c:idx val="6"/>
          <c:order val="6"/>
          <c:tx>
            <c:strRef>
              <c:f>'Daten-Vorlage'!$I$9</c:f>
              <c:strCache>
                <c:ptCount val="1"/>
                <c:pt idx="0">
                  <c:v>Datenbereich07</c:v>
                </c:pt>
              </c:strCache>
            </c:strRef>
          </c:tx>
          <c:spPr>
            <a:ln>
              <a:solidFill>
                <a:schemeClr val="accent2"/>
              </a:solidFill>
            </a:ln>
          </c:spPr>
          <c:marker>
            <c:symbol val="circle"/>
            <c:size val="5"/>
            <c:spPr>
              <a:solidFill>
                <a:schemeClr val="accent2"/>
              </a:solidFill>
              <a:ln>
                <a:solidFill>
                  <a:schemeClr val="accent2"/>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smooth val="0"/>
          <c:extLst>
            <c:ext xmlns:c16="http://schemas.microsoft.com/office/drawing/2014/chart" uri="{C3380CC4-5D6E-409C-BE32-E72D297353CC}">
              <c16:uniqueId val="{00000006-A7C7-42B2-98BA-E04B040C7F95}"/>
            </c:ext>
          </c:extLst>
        </c:ser>
        <c:ser>
          <c:idx val="7"/>
          <c:order val="7"/>
          <c:tx>
            <c:strRef>
              <c:f>'Daten-Vorlage'!$J$9</c:f>
              <c:strCache>
                <c:ptCount val="1"/>
                <c:pt idx="0">
                  <c:v>Datenbereich08</c:v>
                </c:pt>
              </c:strCache>
            </c:strRef>
          </c:tx>
          <c:spPr>
            <a:ln>
              <a:solidFill>
                <a:schemeClr val="accent1"/>
              </a:solidFill>
            </a:ln>
          </c:spPr>
          <c:marker>
            <c:symbol val="circle"/>
            <c:size val="5"/>
            <c:spPr>
              <a:solidFill>
                <a:schemeClr val="accent1"/>
              </a:solidFill>
              <a:ln>
                <a:solidFill>
                  <a:schemeClr val="accent1"/>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smooth val="0"/>
          <c:extLst>
            <c:ext xmlns:c16="http://schemas.microsoft.com/office/drawing/2014/chart" uri="{C3380CC4-5D6E-409C-BE32-E72D297353CC}">
              <c16:uniqueId val="{00000007-A7C7-42B2-98BA-E04B040C7F95}"/>
            </c:ext>
          </c:extLst>
        </c:ser>
        <c:ser>
          <c:idx val="8"/>
          <c:order val="8"/>
          <c:tx>
            <c:strRef>
              <c:f>'Daten-Vorlage'!$K$9</c:f>
              <c:strCache>
                <c:ptCount val="1"/>
                <c:pt idx="0">
                  <c:v>Datenbereich09</c:v>
                </c:pt>
              </c:strCache>
            </c:strRef>
          </c:tx>
          <c:spPr>
            <a:ln>
              <a:solidFill>
                <a:schemeClr val="bg2"/>
              </a:solidFill>
            </a:ln>
          </c:spPr>
          <c:marker>
            <c:symbol val="circle"/>
            <c:size val="5"/>
            <c:spPr>
              <a:solidFill>
                <a:schemeClr val="bg2"/>
              </a:solidFill>
              <a:ln>
                <a:solidFill>
                  <a:schemeClr val="bg2"/>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smooth val="0"/>
          <c:extLst>
            <c:ext xmlns:c16="http://schemas.microsoft.com/office/drawing/2014/chart" uri="{C3380CC4-5D6E-409C-BE32-E72D297353CC}">
              <c16:uniqueId val="{00000008-A7C7-42B2-98BA-E04B040C7F95}"/>
            </c:ext>
          </c:extLst>
        </c:ser>
        <c:ser>
          <c:idx val="9"/>
          <c:order val="9"/>
          <c:tx>
            <c:strRef>
              <c:f>'Daten-Vorlage'!$L$9</c:f>
              <c:strCache>
                <c:ptCount val="1"/>
                <c:pt idx="0">
                  <c:v>Datenbereich10</c:v>
                </c:pt>
              </c:strCache>
            </c:strRef>
          </c:tx>
          <c:spPr>
            <a:ln>
              <a:solidFill>
                <a:schemeClr val="tx2"/>
              </a:solidFill>
            </a:ln>
          </c:spPr>
          <c:marker>
            <c:symbol val="circle"/>
            <c:size val="5"/>
            <c:spPr>
              <a:solidFill>
                <a:schemeClr val="tx2"/>
              </a:solidFill>
              <a:ln>
                <a:solidFill>
                  <a:schemeClr val="tx2"/>
                </a:solidFill>
              </a:ln>
            </c:spPr>
          </c:marke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smooth val="0"/>
          <c:extLst>
            <c:ext xmlns:c16="http://schemas.microsoft.com/office/drawing/2014/chart" uri="{C3380CC4-5D6E-409C-BE32-E72D297353CC}">
              <c16:uniqueId val="{00000009-A7C7-42B2-98BA-E04B040C7F95}"/>
            </c:ext>
          </c:extLst>
        </c:ser>
        <c:dLbls>
          <c:showLegendKey val="0"/>
          <c:showVal val="0"/>
          <c:showCatName val="0"/>
          <c:showSerName val="0"/>
          <c:showPercent val="0"/>
          <c:showBubbleSize val="0"/>
        </c:dLbls>
        <c:marker val="1"/>
        <c:smooth val="0"/>
        <c:axId val="399570648"/>
        <c:axId val="399555904"/>
      </c:lineChart>
      <c:catAx>
        <c:axId val="399570648"/>
        <c:scaling>
          <c:orientation val="minMax"/>
        </c:scaling>
        <c:delete val="0"/>
        <c:axPos val="b"/>
        <c:majorGridlines>
          <c:spPr>
            <a:ln w="6350">
              <a:solidFill>
                <a:srgbClr val="080808"/>
              </a:solidFill>
            </a:ln>
          </c:spPr>
        </c:majorGridlines>
        <c:title>
          <c:tx>
            <c:strRef>
              <c:f>'Daten-Vorlage'!$B$6</c:f>
              <c:strCache>
                <c:ptCount val="1"/>
                <c:pt idx="0">
                  <c:v>Achsenbezeichnung Jahreszahlen</c:v>
                </c:pt>
              </c:strCache>
            </c:strRef>
          </c:tx>
          <c:overlay val="0"/>
        </c:title>
        <c:numFmt formatCode="General" sourceLinked="1"/>
        <c:majorTickMark val="out"/>
        <c:minorTickMark val="none"/>
        <c:tickLblPos val="nextTo"/>
        <c:spPr>
          <a:ln w="12700">
            <a:solidFill>
              <a:srgbClr val="080808"/>
            </a:solidFill>
          </a:ln>
        </c:spPr>
        <c:crossAx val="399555904"/>
        <c:crosses val="autoZero"/>
        <c:auto val="1"/>
        <c:lblAlgn val="ctr"/>
        <c:lblOffset val="100"/>
        <c:noMultiLvlLbl val="0"/>
      </c:catAx>
      <c:valAx>
        <c:axId val="399555904"/>
        <c:scaling>
          <c:orientation val="minMax"/>
        </c:scaling>
        <c:delete val="0"/>
        <c:axPos val="l"/>
        <c:majorGridlines>
          <c:spPr>
            <a:ln w="6350">
              <a:solidFill>
                <a:srgbClr val="080808"/>
              </a:solidFill>
            </a:ln>
          </c:spPr>
        </c:majorGridlines>
        <c:title>
          <c:tx>
            <c:strRef>
              <c:f>'Daten-Vorlage'!$B$5</c:f>
              <c:strCache>
                <c:ptCount val="1"/>
                <c:pt idx="0">
                  <c:v>Achsenbezeichnung Datenbereiche</c:v>
                </c:pt>
              </c:strCache>
            </c:strRef>
          </c:tx>
          <c:overlay val="0"/>
          <c:txPr>
            <a:bodyPr rot="-5400000" vert="horz"/>
            <a:lstStyle/>
            <a:p>
              <a:pPr>
                <a:defRPr/>
              </a:pPr>
              <a:endParaRPr lang="en-US"/>
            </a:p>
          </c:txPr>
        </c:title>
        <c:numFmt formatCode="General" sourceLinked="0"/>
        <c:majorTickMark val="out"/>
        <c:minorTickMark val="none"/>
        <c:tickLblPos val="nextTo"/>
        <c:spPr>
          <a:ln>
            <a:noFill/>
          </a:ln>
        </c:spPr>
        <c:crossAx val="399570648"/>
        <c:crosses val="autoZero"/>
        <c:crossBetween val="midCat"/>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9.8627429867764738E-2"/>
          <c:y val="0.87361984580451446"/>
          <c:w val="0.81345766013627618"/>
          <c:h val="0.1059952320559253"/>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3078519390364869"/>
          <c:h val="0.73307314479470387"/>
        </c:manualLayout>
      </c:layout>
      <c:areaChart>
        <c:grouping val="stacked"/>
        <c:varyColors val="0"/>
        <c:ser>
          <c:idx val="0"/>
          <c:order val="0"/>
          <c:tx>
            <c:strRef>
              <c:f>'Daten-Vorlage'!$C$9</c:f>
              <c:strCache>
                <c:ptCount val="1"/>
                <c:pt idx="0">
                  <c:v>Datenbereich01</c:v>
                </c:pt>
              </c:strCache>
            </c:strRef>
          </c:tx>
          <c:spPr>
            <a:solidFill>
              <a:srgbClr val="61B931"/>
            </a:solidFill>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extLst>
            <c:ext xmlns:c16="http://schemas.microsoft.com/office/drawing/2014/chart" uri="{C3380CC4-5D6E-409C-BE32-E72D297353CC}">
              <c16:uniqueId val="{00000000-B0A6-4988-A807-A4EA9C63D9D0}"/>
            </c:ext>
          </c:extLst>
        </c:ser>
        <c:ser>
          <c:idx val="1"/>
          <c:order val="1"/>
          <c:tx>
            <c:strRef>
              <c:f>'Daten-Vorlage'!$D$9</c:f>
              <c:strCache>
                <c:ptCount val="1"/>
                <c:pt idx="0">
                  <c:v>Datenbereich02</c:v>
                </c:pt>
              </c:strCache>
            </c:strRef>
          </c:tx>
          <c:spPr>
            <a:solidFill>
              <a:srgbClr val="125D86"/>
            </a:solidFill>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extLst>
            <c:ext xmlns:c16="http://schemas.microsoft.com/office/drawing/2014/chart" uri="{C3380CC4-5D6E-409C-BE32-E72D297353CC}">
              <c16:uniqueId val="{00000001-B0A6-4988-A807-A4EA9C63D9D0}"/>
            </c:ext>
          </c:extLst>
        </c:ser>
        <c:ser>
          <c:idx val="2"/>
          <c:order val="2"/>
          <c:tx>
            <c:strRef>
              <c:f>'Daten-Vorlage'!$E$9</c:f>
              <c:strCache>
                <c:ptCount val="1"/>
                <c:pt idx="0">
                  <c:v>Datenbereich03</c:v>
                </c:pt>
              </c:strCache>
            </c:strRef>
          </c:tx>
          <c:spPr>
            <a:solidFill>
              <a:schemeClr val="accent6"/>
            </a:solidFill>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extLst>
            <c:ext xmlns:c16="http://schemas.microsoft.com/office/drawing/2014/chart" uri="{C3380CC4-5D6E-409C-BE32-E72D297353CC}">
              <c16:uniqueId val="{00000002-B0A6-4988-A807-A4EA9C63D9D0}"/>
            </c:ext>
          </c:extLst>
        </c:ser>
        <c:ser>
          <c:idx val="3"/>
          <c:order val="3"/>
          <c:tx>
            <c:strRef>
              <c:f>'Daten-Vorlage'!$F$9</c:f>
              <c:strCache>
                <c:ptCount val="1"/>
                <c:pt idx="0">
                  <c:v>Datenbereich04</c:v>
                </c:pt>
              </c:strCache>
            </c:strRef>
          </c:tx>
          <c:spPr>
            <a:solidFill>
              <a:schemeClr val="accent5"/>
            </a:solidFill>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extLst>
            <c:ext xmlns:c16="http://schemas.microsoft.com/office/drawing/2014/chart" uri="{C3380CC4-5D6E-409C-BE32-E72D297353CC}">
              <c16:uniqueId val="{00000003-B0A6-4988-A807-A4EA9C63D9D0}"/>
            </c:ext>
          </c:extLst>
        </c:ser>
        <c:ser>
          <c:idx val="4"/>
          <c:order val="4"/>
          <c:tx>
            <c:strRef>
              <c:f>'Daten-Vorlage'!$G$9</c:f>
              <c:strCache>
                <c:ptCount val="1"/>
                <c:pt idx="0">
                  <c:v>Datenbereich05</c:v>
                </c:pt>
              </c:strCache>
            </c:strRef>
          </c:tx>
          <c:spPr>
            <a:solidFill>
              <a:schemeClr val="accent4"/>
            </a:solidFill>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extLst>
            <c:ext xmlns:c16="http://schemas.microsoft.com/office/drawing/2014/chart" uri="{C3380CC4-5D6E-409C-BE32-E72D297353CC}">
              <c16:uniqueId val="{00000004-B0A6-4988-A807-A4EA9C63D9D0}"/>
            </c:ext>
          </c:extLst>
        </c:ser>
        <c:ser>
          <c:idx val="5"/>
          <c:order val="5"/>
          <c:tx>
            <c:strRef>
              <c:f>'Daten-Vorlage'!$H$9</c:f>
              <c:strCache>
                <c:ptCount val="1"/>
                <c:pt idx="0">
                  <c:v>Datenbereich06</c:v>
                </c:pt>
              </c:strCache>
            </c:strRef>
          </c:tx>
          <c:spPr>
            <a:solidFill>
              <a:schemeClr val="accent3"/>
            </a:solidFill>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extLst>
            <c:ext xmlns:c16="http://schemas.microsoft.com/office/drawing/2014/chart" uri="{C3380CC4-5D6E-409C-BE32-E72D297353CC}">
              <c16:uniqueId val="{00000005-B0A6-4988-A807-A4EA9C63D9D0}"/>
            </c:ext>
          </c:extLst>
        </c:ser>
        <c:ser>
          <c:idx val="6"/>
          <c:order val="6"/>
          <c:tx>
            <c:strRef>
              <c:f>'Daten-Vorlage'!$I$9</c:f>
              <c:strCache>
                <c:ptCount val="1"/>
                <c:pt idx="0">
                  <c:v>Datenbereich07</c:v>
                </c:pt>
              </c:strCache>
            </c:strRef>
          </c:tx>
          <c:spPr>
            <a:solidFill>
              <a:schemeClr val="accent2"/>
            </a:solidFill>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extLst>
            <c:ext xmlns:c16="http://schemas.microsoft.com/office/drawing/2014/chart" uri="{C3380CC4-5D6E-409C-BE32-E72D297353CC}">
              <c16:uniqueId val="{00000006-B0A6-4988-A807-A4EA9C63D9D0}"/>
            </c:ext>
          </c:extLst>
        </c:ser>
        <c:ser>
          <c:idx val="7"/>
          <c:order val="7"/>
          <c:tx>
            <c:strRef>
              <c:f>'Daten-Vorlage'!$J$9</c:f>
              <c:strCache>
                <c:ptCount val="1"/>
                <c:pt idx="0">
                  <c:v>Datenbereich08</c:v>
                </c:pt>
              </c:strCache>
            </c:strRef>
          </c:tx>
          <c:spPr>
            <a:solidFill>
              <a:schemeClr val="accent1"/>
            </a:solidFill>
            <a:ln w="25400">
              <a:noFill/>
            </a:ln>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extLst>
            <c:ext xmlns:c16="http://schemas.microsoft.com/office/drawing/2014/chart" uri="{C3380CC4-5D6E-409C-BE32-E72D297353CC}">
              <c16:uniqueId val="{00000007-B0A6-4988-A807-A4EA9C63D9D0}"/>
            </c:ext>
          </c:extLst>
        </c:ser>
        <c:ser>
          <c:idx val="8"/>
          <c:order val="8"/>
          <c:tx>
            <c:strRef>
              <c:f>'Daten-Vorlage'!$K$9</c:f>
              <c:strCache>
                <c:ptCount val="1"/>
                <c:pt idx="0">
                  <c:v>Datenbereich09</c:v>
                </c:pt>
              </c:strCache>
            </c:strRef>
          </c:tx>
          <c:spPr>
            <a:solidFill>
              <a:schemeClr val="bg2"/>
            </a:solidFill>
            <a:ln w="25400">
              <a:noFill/>
            </a:ln>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extLst>
            <c:ext xmlns:c16="http://schemas.microsoft.com/office/drawing/2014/chart" uri="{C3380CC4-5D6E-409C-BE32-E72D297353CC}">
              <c16:uniqueId val="{00000008-B0A6-4988-A807-A4EA9C63D9D0}"/>
            </c:ext>
          </c:extLst>
        </c:ser>
        <c:ser>
          <c:idx val="9"/>
          <c:order val="9"/>
          <c:tx>
            <c:strRef>
              <c:f>'Daten-Vorlage'!$L$9</c:f>
              <c:strCache>
                <c:ptCount val="1"/>
                <c:pt idx="0">
                  <c:v>Datenbereich10</c:v>
                </c:pt>
              </c:strCache>
            </c:strRef>
          </c:tx>
          <c:spPr>
            <a:solidFill>
              <a:schemeClr val="tx2"/>
            </a:solidFill>
            <a:ln w="25400">
              <a:noFill/>
            </a:ln>
          </c:spPr>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extLst>
            <c:ext xmlns:c16="http://schemas.microsoft.com/office/drawing/2014/chart" uri="{C3380CC4-5D6E-409C-BE32-E72D297353CC}">
              <c16:uniqueId val="{00000009-B0A6-4988-A807-A4EA9C63D9D0}"/>
            </c:ext>
          </c:extLst>
        </c:ser>
        <c:dLbls>
          <c:showLegendKey val="0"/>
          <c:showVal val="0"/>
          <c:showCatName val="0"/>
          <c:showSerName val="0"/>
          <c:showPercent val="0"/>
          <c:showBubbleSize val="0"/>
        </c:dLbls>
        <c:axId val="399556688"/>
        <c:axId val="399557080"/>
      </c:areaChart>
      <c:catAx>
        <c:axId val="399556688"/>
        <c:scaling>
          <c:orientation val="minMax"/>
        </c:scaling>
        <c:delete val="0"/>
        <c:axPos val="b"/>
        <c:majorGridlines>
          <c:spPr>
            <a:ln w="6350">
              <a:solidFill>
                <a:srgbClr val="080808"/>
              </a:solidFill>
            </a:ln>
          </c:spPr>
        </c:majorGridlines>
        <c:title>
          <c:tx>
            <c:strRef>
              <c:f>'Daten-Vorlage'!$B$6</c:f>
              <c:strCache>
                <c:ptCount val="1"/>
                <c:pt idx="0">
                  <c:v>Achsenbezeichnung Jahreszahlen</c:v>
                </c:pt>
              </c:strCache>
            </c:strRef>
          </c:tx>
          <c:overlay val="0"/>
        </c:title>
        <c:numFmt formatCode="General" sourceLinked="1"/>
        <c:majorTickMark val="out"/>
        <c:minorTickMark val="none"/>
        <c:tickLblPos val="nextTo"/>
        <c:spPr>
          <a:ln w="12700">
            <a:solidFill>
              <a:srgbClr val="080808"/>
            </a:solidFill>
          </a:ln>
        </c:spPr>
        <c:crossAx val="399557080"/>
        <c:crosses val="autoZero"/>
        <c:auto val="1"/>
        <c:lblAlgn val="ctr"/>
        <c:lblOffset val="100"/>
        <c:noMultiLvlLbl val="0"/>
      </c:catAx>
      <c:valAx>
        <c:axId val="399557080"/>
        <c:scaling>
          <c:orientation val="minMax"/>
        </c:scaling>
        <c:delete val="0"/>
        <c:axPos val="l"/>
        <c:majorGridlines>
          <c:spPr>
            <a:ln w="6350">
              <a:solidFill>
                <a:srgbClr val="080808"/>
              </a:solidFill>
            </a:ln>
          </c:spPr>
        </c:majorGridlines>
        <c:title>
          <c:tx>
            <c:strRef>
              <c:f>'Daten-Vorlage'!$B$5</c:f>
              <c:strCache>
                <c:ptCount val="1"/>
                <c:pt idx="0">
                  <c:v>Achsenbezeichnung Datenbereiche</c:v>
                </c:pt>
              </c:strCache>
            </c:strRef>
          </c:tx>
          <c:overlay val="0"/>
          <c:txPr>
            <a:bodyPr rot="-5400000" vert="horz"/>
            <a:lstStyle/>
            <a:p>
              <a:pPr>
                <a:defRPr/>
              </a:pPr>
              <a:endParaRPr lang="en-US"/>
            </a:p>
          </c:txPr>
        </c:title>
        <c:numFmt formatCode="General" sourceLinked="0"/>
        <c:majorTickMark val="out"/>
        <c:minorTickMark val="none"/>
        <c:tickLblPos val="nextTo"/>
        <c:spPr>
          <a:ln>
            <a:noFill/>
          </a:ln>
        </c:spPr>
        <c:crossAx val="399556688"/>
        <c:crosses val="autoZero"/>
        <c:crossBetween val="midCat"/>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9.8627429867764738E-2"/>
          <c:y val="0.87361984580451446"/>
          <c:w val="0.81631582757986954"/>
          <c:h val="0.1059952320559253"/>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36678692755375E-2"/>
          <c:y val="1.706496054573919E-2"/>
          <c:w val="0.89427716184306394"/>
          <c:h val="0.67894264611648214"/>
        </c:manualLayout>
      </c:layout>
      <c:barChart>
        <c:barDir val="col"/>
        <c:grouping val="stacked"/>
        <c:varyColors val="0"/>
        <c:ser>
          <c:idx val="0"/>
          <c:order val="0"/>
          <c:tx>
            <c:v>Energy</c:v>
          </c:tx>
          <c:spPr>
            <a:solidFill>
              <a:schemeClr val="bg1">
                <a:alpha val="75000"/>
              </a:schemeClr>
            </a:solidFill>
            <a:ln w="12700">
              <a:solidFill>
                <a:schemeClr val="bg1"/>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DataGraph!$M$6:$S$6</c:f>
              <c:numCache>
                <c:formatCode>#,##0.0</c:formatCode>
                <c:ptCount val="7"/>
                <c:pt idx="0">
                  <c:v>3.6545227651493786</c:v>
                </c:pt>
                <c:pt idx="1">
                  <c:v>2</c:v>
                </c:pt>
                <c:pt idx="2">
                  <c:v>2</c:v>
                </c:pt>
                <c:pt idx="3">
                  <c:v>2.3710415005417116</c:v>
                </c:pt>
                <c:pt idx="4">
                  <c:v>5.1756011524320584</c:v>
                </c:pt>
                <c:pt idx="5">
                  <c:v>8.903508607668277</c:v>
                </c:pt>
                <c:pt idx="6">
                  <c:v>70</c:v>
                </c:pt>
              </c:numCache>
            </c:numRef>
          </c:val>
          <c:extLst>
            <c:ext xmlns:c16="http://schemas.microsoft.com/office/drawing/2014/chart" uri="{C3380CC4-5D6E-409C-BE32-E72D297353CC}">
              <c16:uniqueId val="{00000000-F8D5-4D02-906B-B2C0B69B5A32}"/>
            </c:ext>
          </c:extLst>
        </c:ser>
        <c:ser>
          <c:idx val="1"/>
          <c:order val="1"/>
          <c:tx>
            <c:v>Industry</c:v>
          </c:tx>
          <c:spPr>
            <a:solidFill>
              <a:schemeClr val="tx1"/>
            </a:solidFill>
            <a:ln w="12700">
              <a:solidFill>
                <a:schemeClr val="tx1"/>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DataGraph!$M$7:$S$7</c:f>
              <c:numCache>
                <c:formatCode>#,##0.0</c:formatCode>
                <c:ptCount val="7"/>
                <c:pt idx="0">
                  <c:v>13.892983990011539</c:v>
                </c:pt>
                <c:pt idx="1">
                  <c:v>23</c:v>
                </c:pt>
                <c:pt idx="2">
                  <c:v>19</c:v>
                </c:pt>
                <c:pt idx="3">
                  <c:v>11.376758499458303</c:v>
                </c:pt>
                <c:pt idx="4">
                  <c:v>16.295962599798219</c:v>
                </c:pt>
                <c:pt idx="5">
                  <c:v>18.324010059462587</c:v>
                </c:pt>
                <c:pt idx="6">
                  <c:v>25.5</c:v>
                </c:pt>
              </c:numCache>
            </c:numRef>
          </c:val>
          <c:extLst>
            <c:ext xmlns:c16="http://schemas.microsoft.com/office/drawing/2014/chart" uri="{C3380CC4-5D6E-409C-BE32-E72D297353CC}">
              <c16:uniqueId val="{00000001-F8D5-4D02-906B-B2C0B69B5A32}"/>
            </c:ext>
          </c:extLst>
        </c:ser>
        <c:ser>
          <c:idx val="2"/>
          <c:order val="2"/>
          <c:tx>
            <c:v>Domestic Transport</c:v>
          </c:tx>
          <c:spPr>
            <a:solidFill>
              <a:schemeClr val="bg2"/>
            </a:solidFill>
            <a:ln w="12700">
              <a:solidFill>
                <a:schemeClr val="bg2"/>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DataGraph!$M$8:$S$8</c:f>
              <c:numCache>
                <c:formatCode>#,##0.0</c:formatCode>
                <c:ptCount val="7"/>
                <c:pt idx="0">
                  <c:v>2.7921055087240382E-2</c:v>
                </c:pt>
                <c:pt idx="1">
                  <c:v>0</c:v>
                </c:pt>
                <c:pt idx="2">
                  <c:v>0</c:v>
                </c:pt>
                <c:pt idx="3">
                  <c:v>0.6</c:v>
                </c:pt>
                <c:pt idx="4">
                  <c:v>3.8875896156994054</c:v>
                </c:pt>
                <c:pt idx="5">
                  <c:v>7.7117249727904387</c:v>
                </c:pt>
                <c:pt idx="6">
                  <c:v>7.5</c:v>
                </c:pt>
              </c:numCache>
            </c:numRef>
          </c:val>
          <c:extLst>
            <c:ext xmlns:c16="http://schemas.microsoft.com/office/drawing/2014/chart" uri="{C3380CC4-5D6E-409C-BE32-E72D297353CC}">
              <c16:uniqueId val="{00000002-F8D5-4D02-906B-B2C0B69B5A32}"/>
            </c:ext>
          </c:extLst>
        </c:ser>
        <c:ser>
          <c:idx val="3"/>
          <c:order val="3"/>
          <c:tx>
            <c:v>Buildings</c:v>
          </c:tx>
          <c:spPr>
            <a:solidFill>
              <a:schemeClr val="tx2"/>
            </a:solidFill>
            <a:ln w="12700">
              <a:solidFill>
                <a:schemeClr val="tx2"/>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DataGraph!$M$9:$S$9</c:f>
              <c:numCache>
                <c:formatCode>#,##0.0</c:formatCode>
                <c:ptCount val="7"/>
                <c:pt idx="0">
                  <c:v>2.5872389760644614</c:v>
                </c:pt>
                <c:pt idx="1">
                  <c:v>2.1</c:v>
                </c:pt>
                <c:pt idx="2">
                  <c:v>0</c:v>
                </c:pt>
                <c:pt idx="3">
                  <c:v>0.8</c:v>
                </c:pt>
                <c:pt idx="4">
                  <c:v>0.27127755005149101</c:v>
                </c:pt>
                <c:pt idx="5">
                  <c:v>0.91365387216878469</c:v>
                </c:pt>
                <c:pt idx="6">
                  <c:v>0.78464268321003938</c:v>
                </c:pt>
              </c:numCache>
            </c:numRef>
          </c:val>
          <c:extLst>
            <c:ext xmlns:c16="http://schemas.microsoft.com/office/drawing/2014/chart" uri="{C3380CC4-5D6E-409C-BE32-E72D297353CC}">
              <c16:uniqueId val="{00000003-F8D5-4D02-906B-B2C0B69B5A32}"/>
            </c:ext>
          </c:extLst>
        </c:ser>
        <c:ser>
          <c:idx val="4"/>
          <c:order val="4"/>
          <c:tx>
            <c:v>Agriculture</c:v>
          </c:tx>
          <c:spPr>
            <a:solidFill>
              <a:schemeClr val="accent1"/>
            </a:solidFill>
            <a:ln w="12700">
              <a:solidFill>
                <a:schemeClr val="accent1"/>
              </a:solidFill>
            </a:ln>
          </c:spPr>
          <c:invertIfNegative val="0"/>
          <c:dPt>
            <c:idx val="6"/>
            <c:invertIfNegative val="0"/>
            <c:bubble3D val="0"/>
            <c:extLst>
              <c:ext xmlns:c16="http://schemas.microsoft.com/office/drawing/2014/chart" uri="{C3380CC4-5D6E-409C-BE32-E72D297353CC}">
                <c16:uniqueId val="{00000001-1A60-47C9-9A59-01099DF5DE5A}"/>
              </c:ext>
            </c:extLst>
          </c:dPt>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DataGraph!$M$10:$S$10</c:f>
              <c:numCache>
                <c:formatCode>#,##0.0</c:formatCode>
                <c:ptCount val="7"/>
                <c:pt idx="0">
                  <c:v>40.740340843913465</c:v>
                </c:pt>
                <c:pt idx="1">
                  <c:v>40.740340843913465</c:v>
                </c:pt>
                <c:pt idx="2">
                  <c:v>45</c:v>
                </c:pt>
                <c:pt idx="3">
                  <c:v>23</c:v>
                </c:pt>
                <c:pt idx="4">
                  <c:v>23.19838909205556</c:v>
                </c:pt>
                <c:pt idx="5">
                  <c:v>35.88606966524604</c:v>
                </c:pt>
                <c:pt idx="6">
                  <c:v>267.11736478757376</c:v>
                </c:pt>
              </c:numCache>
            </c:numRef>
          </c:val>
          <c:extLst>
            <c:ext xmlns:c16="http://schemas.microsoft.com/office/drawing/2014/chart" uri="{C3380CC4-5D6E-409C-BE32-E72D297353CC}">
              <c16:uniqueId val="{00000004-F8D5-4D02-906B-B2C0B69B5A32}"/>
            </c:ext>
          </c:extLst>
        </c:ser>
        <c:ser>
          <c:idx val="5"/>
          <c:order val="5"/>
          <c:tx>
            <c:v>Waste</c:v>
          </c:tx>
          <c:spPr>
            <a:solidFill>
              <a:schemeClr val="accent2"/>
            </a:solidFill>
            <a:ln w="12700">
              <a:solidFill>
                <a:schemeClr val="accent2"/>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DataGraph!$M$11:$S$11</c:f>
              <c:numCache>
                <c:formatCode>#,##0.0</c:formatCode>
                <c:ptCount val="7"/>
                <c:pt idx="0">
                  <c:v>2.1155285975351341</c:v>
                </c:pt>
                <c:pt idx="1">
                  <c:v>2.1155285975351341</c:v>
                </c:pt>
                <c:pt idx="2">
                  <c:v>3</c:v>
                </c:pt>
                <c:pt idx="3">
                  <c:v>1.9</c:v>
                </c:pt>
                <c:pt idx="4">
                  <c:v>2.8827567592284811</c:v>
                </c:pt>
                <c:pt idx="5">
                  <c:v>3.1580286369801862</c:v>
                </c:pt>
                <c:pt idx="6">
                  <c:v>32</c:v>
                </c:pt>
              </c:numCache>
            </c:numRef>
          </c:val>
          <c:extLst>
            <c:ext xmlns:c16="http://schemas.microsoft.com/office/drawing/2014/chart" uri="{C3380CC4-5D6E-409C-BE32-E72D297353CC}">
              <c16:uniqueId val="{00000005-F8D5-4D02-906B-B2C0B69B5A32}"/>
            </c:ext>
          </c:extLst>
        </c:ser>
        <c:ser>
          <c:idx val="6"/>
          <c:order val="6"/>
          <c:tx>
            <c:v>FoCCS incl. medium-term CCU</c:v>
          </c:tx>
          <c:spPr>
            <a:pattFill prst="wdUpDiag">
              <a:fgClr>
                <a:schemeClr val="accent3"/>
              </a:fgClr>
              <a:bgClr>
                <a:srgbClr val="FFFFFF"/>
              </a:bgClr>
            </a:pattFill>
            <a:ln w="12700">
              <a:solidFill>
                <a:schemeClr val="accent3"/>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DataGraph!$M$12:$S$12</c:f>
              <c:numCache>
                <c:formatCode>#,##0.0</c:formatCode>
                <c:ptCount val="7"/>
                <c:pt idx="0">
                  <c:v>16</c:v>
                </c:pt>
                <c:pt idx="1">
                  <c:v>17</c:v>
                </c:pt>
                <c:pt idx="2">
                  <c:v>11</c:v>
                </c:pt>
                <c:pt idx="3">
                  <c:v>24.400000000000002</c:v>
                </c:pt>
                <c:pt idx="4">
                  <c:v>2.6005426429400234</c:v>
                </c:pt>
                <c:pt idx="5">
                  <c:v>12.936768751621431</c:v>
                </c:pt>
                <c:pt idx="6">
                  <c:v>188.76056724564938</c:v>
                </c:pt>
              </c:numCache>
            </c:numRef>
          </c:val>
          <c:extLst>
            <c:ext xmlns:c16="http://schemas.microsoft.com/office/drawing/2014/chart" uri="{C3380CC4-5D6E-409C-BE32-E72D297353CC}">
              <c16:uniqueId val="{00000006-F8D5-4D02-906B-B2C0B69B5A32}"/>
            </c:ext>
          </c:extLst>
        </c:ser>
        <c:ser>
          <c:idx val="7"/>
          <c:order val="7"/>
          <c:tx>
            <c:v>Net LULUCF</c:v>
          </c:tx>
          <c:spPr>
            <a:solidFill>
              <a:schemeClr val="accent5"/>
            </a:solidFill>
            <a:ln w="12700">
              <a:solidFill>
                <a:schemeClr val="accent5"/>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DataGraph!$M$13:$S$13</c:f>
              <c:numCache>
                <c:formatCode>#,##0.0</c:formatCode>
                <c:ptCount val="7"/>
                <c:pt idx="0">
                  <c:v>-11.346731212008843</c:v>
                </c:pt>
                <c:pt idx="1">
                  <c:v>-40.853446689915778</c:v>
                </c:pt>
                <c:pt idx="2">
                  <c:v>-19.5</c:v>
                </c:pt>
                <c:pt idx="3">
                  <c:v>-34.85313987419817</c:v>
                </c:pt>
                <c:pt idx="4">
                  <c:v>-55.908071907462237</c:v>
                </c:pt>
                <c:pt idx="5">
                  <c:v>-24.527109832431762</c:v>
                </c:pt>
                <c:pt idx="6">
                  <c:v>-332.61377414786784</c:v>
                </c:pt>
              </c:numCache>
            </c:numRef>
          </c:val>
          <c:extLst>
            <c:ext xmlns:c16="http://schemas.microsoft.com/office/drawing/2014/chart" uri="{C3380CC4-5D6E-409C-BE32-E72D297353CC}">
              <c16:uniqueId val="{00000007-F8D5-4D02-906B-B2C0B69B5A32}"/>
            </c:ext>
          </c:extLst>
        </c:ser>
        <c:ser>
          <c:idx val="8"/>
          <c:order val="8"/>
          <c:tx>
            <c:v>B(E)CCS incl. medium-term BCCU</c:v>
          </c:tx>
          <c:spPr>
            <a:solidFill>
              <a:schemeClr val="accent4"/>
            </a:solidFill>
            <a:ln w="12700">
              <a:solidFill>
                <a:schemeClr val="accent4"/>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DataGraph!$M$14:$S$14</c:f>
              <c:numCache>
                <c:formatCode>#,##0.0</c:formatCode>
                <c:ptCount val="7"/>
                <c:pt idx="0">
                  <c:v>-37.209360857142855</c:v>
                </c:pt>
                <c:pt idx="1">
                  <c:v>-17</c:v>
                </c:pt>
                <c:pt idx="2">
                  <c:v>-20</c:v>
                </c:pt>
                <c:pt idx="3">
                  <c:v>-17.600000000000001</c:v>
                </c:pt>
                <c:pt idx="4">
                  <c:v>-5.9001254138247949</c:v>
                </c:pt>
                <c:pt idx="5">
                  <c:v>-25.009395637550057</c:v>
                </c:pt>
                <c:pt idx="6">
                  <c:v>-57.660584885788666</c:v>
                </c:pt>
              </c:numCache>
            </c:numRef>
          </c:val>
          <c:extLst>
            <c:ext xmlns:c16="http://schemas.microsoft.com/office/drawing/2014/chart" uri="{C3380CC4-5D6E-409C-BE32-E72D297353CC}">
              <c16:uniqueId val="{00000008-F8D5-4D02-906B-B2C0B69B5A32}"/>
            </c:ext>
          </c:extLst>
        </c:ser>
        <c:ser>
          <c:idx val="9"/>
          <c:order val="9"/>
          <c:tx>
            <c:strRef>
              <c:f>DataGraph!$L$15</c:f>
              <c:strCache>
                <c:ptCount val="1"/>
                <c:pt idx="0">
                  <c:v>DACCS</c:v>
                </c:pt>
              </c:strCache>
            </c:strRef>
          </c:tx>
          <c:spPr>
            <a:solidFill>
              <a:schemeClr val="accent6"/>
            </a:solidFill>
            <a:ln w="12700">
              <a:solidFill>
                <a:schemeClr val="accent6"/>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DataGraph!$M$15:$S$15</c:f>
              <c:numCache>
                <c:formatCode>#,##0.0</c:formatCode>
                <c:ptCount val="7"/>
                <c:pt idx="0">
                  <c:v>-20</c:v>
                </c:pt>
                <c:pt idx="1">
                  <c:v>0</c:v>
                </c:pt>
                <c:pt idx="2">
                  <c:v>-19.5</c:v>
                </c:pt>
                <c:pt idx="3">
                  <c:v>-2.5</c:v>
                </c:pt>
                <c:pt idx="4">
                  <c:v>0</c:v>
                </c:pt>
                <c:pt idx="5">
                  <c:v>-34.190228893423097</c:v>
                </c:pt>
                <c:pt idx="6">
                  <c:v>-56.773869034458684</c:v>
                </c:pt>
              </c:numCache>
            </c:numRef>
          </c:val>
          <c:extLst>
            <c:ext xmlns:c16="http://schemas.microsoft.com/office/drawing/2014/chart" uri="{C3380CC4-5D6E-409C-BE32-E72D297353CC}">
              <c16:uniqueId val="{00000009-F8D5-4D02-906B-B2C0B69B5A32}"/>
            </c:ext>
          </c:extLst>
        </c:ser>
        <c:ser>
          <c:idx val="10"/>
          <c:order val="10"/>
          <c:tx>
            <c:v>Other CDR</c:v>
          </c:tx>
          <c:spPr>
            <a:solidFill>
              <a:schemeClr val="accent3"/>
            </a:solidFill>
            <a:ln w="12700">
              <a:solidFill>
                <a:schemeClr val="accent3"/>
              </a:solidFill>
            </a:ln>
          </c:spPr>
          <c:invertIfNegative val="0"/>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DataGraph!$M$16:$S$16</c:f>
              <c:numCache>
                <c:formatCode>#,##0.0</c:formatCode>
                <c:ptCount val="7"/>
                <c:pt idx="0">
                  <c:v>0</c:v>
                </c:pt>
                <c:pt idx="1">
                  <c:v>-5</c:v>
                </c:pt>
                <c:pt idx="2">
                  <c:v>0</c:v>
                </c:pt>
                <c:pt idx="3">
                  <c:v>-16.100000000000001</c:v>
                </c:pt>
                <c:pt idx="4">
                  <c:v>0</c:v>
                </c:pt>
                <c:pt idx="5">
                  <c:v>0</c:v>
                </c:pt>
                <c:pt idx="6">
                  <c:v>0</c:v>
                </c:pt>
              </c:numCache>
            </c:numRef>
          </c:val>
          <c:extLst>
            <c:ext xmlns:c16="http://schemas.microsoft.com/office/drawing/2014/chart" uri="{C3380CC4-5D6E-409C-BE32-E72D297353CC}">
              <c16:uniqueId val="{0000000A-F8D5-4D02-906B-B2C0B69B5A32}"/>
            </c:ext>
          </c:extLst>
        </c:ser>
        <c:dLbls>
          <c:showLegendKey val="0"/>
          <c:showVal val="0"/>
          <c:showCatName val="0"/>
          <c:showSerName val="0"/>
          <c:showPercent val="0"/>
          <c:showBubbleSize val="0"/>
        </c:dLbls>
        <c:gapWidth val="150"/>
        <c:overlap val="100"/>
        <c:axId val="399557864"/>
        <c:axId val="399558256"/>
      </c:barChart>
      <c:lineChart>
        <c:grouping val="stacked"/>
        <c:varyColors val="0"/>
        <c:ser>
          <c:idx val="11"/>
          <c:order val="11"/>
          <c:tx>
            <c:v>Net GHG emissions</c:v>
          </c:tx>
          <c:spPr>
            <a:ln>
              <a:noFill/>
            </a:ln>
          </c:spPr>
          <c:marker>
            <c:symbol val="triangle"/>
            <c:size val="7"/>
            <c:spPr>
              <a:solidFill>
                <a:srgbClr val="000000"/>
              </a:solidFill>
              <a:ln>
                <a:solidFill>
                  <a:srgbClr val="FFFFFF"/>
                </a:solidFill>
              </a:ln>
            </c:spPr>
          </c:marker>
          <c:cat>
            <c:strRef>
              <c:f>DataGraph!$M$5:$S$5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DataGraph!$M$17:$S$17</c:f>
              <c:numCache>
                <c:formatCode>#,##0.0</c:formatCode>
                <c:ptCount val="7"/>
                <c:pt idx="0">
                  <c:v>-5.5375558413904784</c:v>
                </c:pt>
                <c:pt idx="1">
                  <c:v>7.1024227515328207</c:v>
                </c:pt>
                <c:pt idx="2">
                  <c:v>10</c:v>
                </c:pt>
                <c:pt idx="3">
                  <c:v>-31.005339874198157</c:v>
                </c:pt>
                <c:pt idx="4">
                  <c:v>-10.096620552021818</c:v>
                </c:pt>
                <c:pt idx="5">
                  <c:v>-8.8297385490886029</c:v>
                </c:pt>
                <c:pt idx="6">
                  <c:v>-44.146220597331379</c:v>
                </c:pt>
              </c:numCache>
            </c:numRef>
          </c:val>
          <c:smooth val="0"/>
          <c:extLst>
            <c:ext xmlns:c16="http://schemas.microsoft.com/office/drawing/2014/chart" uri="{C3380CC4-5D6E-409C-BE32-E72D297353CC}">
              <c16:uniqueId val="{0000000B-F8D5-4D02-906B-B2C0B69B5A32}"/>
            </c:ext>
          </c:extLst>
        </c:ser>
        <c:dLbls>
          <c:showLegendKey val="0"/>
          <c:showVal val="0"/>
          <c:showCatName val="0"/>
          <c:showSerName val="0"/>
          <c:showPercent val="0"/>
          <c:showBubbleSize val="0"/>
        </c:dLbls>
        <c:marker val="1"/>
        <c:smooth val="0"/>
        <c:axId val="399557864"/>
        <c:axId val="399558256"/>
      </c:line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GHG generation / removals [Mt CO</a:t>
                </a:r>
                <a:r>
                  <a:rPr lang="en-US" sz="1600" baseline="-25000"/>
                  <a:t>2</a:t>
                </a:r>
                <a:r>
                  <a:rPr lang="en-US" sz="1600" baseline="0"/>
                  <a:t>e</a:t>
                </a:r>
                <a:r>
                  <a:rPr lang="en-US" sz="1600"/>
                  <a:t>q]</a:t>
                </a:r>
              </a:p>
            </c:rich>
          </c:tx>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4.3997973913744636E-3"/>
          <c:y val="0.8348282739489068"/>
          <c:w val="0.98802712175986984"/>
          <c:h val="0.15291912809136413"/>
        </c:manualLayout>
      </c:layout>
      <c:overlay val="0"/>
      <c:spPr>
        <a:noFill/>
        <a:ln>
          <a:noFill/>
        </a:ln>
      </c:spPr>
      <c:txPr>
        <a:bodyPr/>
        <a:lstStyle/>
        <a:p>
          <a:pPr>
            <a:defRPr sz="1600"/>
          </a:pPr>
          <a:endParaRPr lang="en-US"/>
        </a:p>
      </c:txPr>
    </c:legend>
    <c:plotVisOnly val="1"/>
    <c:dispBlanksAs val="gap"/>
    <c:showDLblsOverMax val="0"/>
  </c:chart>
  <c:spPr>
    <a:noFill/>
    <a:ln>
      <a:no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5896992728298E-2"/>
          <c:y val="1.7168903130088391E-4"/>
          <c:w val="0.83630613688386568"/>
          <c:h val="0.73307314479470387"/>
        </c:manualLayout>
      </c:layout>
      <c:barChart>
        <c:barDir val="col"/>
        <c:grouping val="stacked"/>
        <c:varyColors val="0"/>
        <c:ser>
          <c:idx val="0"/>
          <c:order val="0"/>
          <c:tx>
            <c:strRef>
              <c:f>'Daten-Vorlage'!$C$9</c:f>
              <c:strCache>
                <c:ptCount val="1"/>
                <c:pt idx="0">
                  <c:v>Datenbereich01</c:v>
                </c:pt>
              </c:strCache>
            </c:strRef>
          </c:tx>
          <c:spPr>
            <a:solidFill>
              <a:srgbClr val="61B931"/>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extLst>
            <c:ext xmlns:c16="http://schemas.microsoft.com/office/drawing/2014/chart" uri="{C3380CC4-5D6E-409C-BE32-E72D297353CC}">
              <c16:uniqueId val="{00000000-2823-480B-9E14-F18AA55028AB}"/>
            </c:ext>
          </c:extLst>
        </c:ser>
        <c:ser>
          <c:idx val="1"/>
          <c:order val="1"/>
          <c:tx>
            <c:strRef>
              <c:f>'Daten-Vorlage'!$D$9</c:f>
              <c:strCache>
                <c:ptCount val="1"/>
                <c:pt idx="0">
                  <c:v>Datenbereich02</c:v>
                </c:pt>
              </c:strCache>
            </c:strRef>
          </c:tx>
          <c:spPr>
            <a:solidFill>
              <a:srgbClr val="125D8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extLst>
            <c:ext xmlns:c16="http://schemas.microsoft.com/office/drawing/2014/chart" uri="{C3380CC4-5D6E-409C-BE32-E72D297353CC}">
              <c16:uniqueId val="{00000001-2823-480B-9E14-F18AA55028AB}"/>
            </c:ext>
          </c:extLst>
        </c:ser>
        <c:ser>
          <c:idx val="2"/>
          <c:order val="2"/>
          <c:tx>
            <c:strRef>
              <c:f>'Daten-Vorlage'!$E$9</c:f>
              <c:strCache>
                <c:ptCount val="1"/>
                <c:pt idx="0">
                  <c:v>Datenbereich03</c:v>
                </c:pt>
              </c:strCache>
            </c:strRef>
          </c:tx>
          <c:spPr>
            <a:solidFill>
              <a:schemeClr val="accent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extLst>
            <c:ext xmlns:c16="http://schemas.microsoft.com/office/drawing/2014/chart" uri="{C3380CC4-5D6E-409C-BE32-E72D297353CC}">
              <c16:uniqueId val="{00000002-2823-480B-9E14-F18AA55028AB}"/>
            </c:ext>
          </c:extLst>
        </c:ser>
        <c:ser>
          <c:idx val="3"/>
          <c:order val="3"/>
          <c:tx>
            <c:strRef>
              <c:f>'Daten-Vorlage'!$F$9</c:f>
              <c:strCache>
                <c:ptCount val="1"/>
                <c:pt idx="0">
                  <c:v>Datenbereich04</c:v>
                </c:pt>
              </c:strCache>
            </c:strRef>
          </c:tx>
          <c:spPr>
            <a:solidFill>
              <a:schemeClr val="accent5"/>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extLst>
            <c:ext xmlns:c16="http://schemas.microsoft.com/office/drawing/2014/chart" uri="{C3380CC4-5D6E-409C-BE32-E72D297353CC}">
              <c16:uniqueId val="{00000003-2823-480B-9E14-F18AA55028AB}"/>
            </c:ext>
          </c:extLst>
        </c:ser>
        <c:ser>
          <c:idx val="4"/>
          <c:order val="4"/>
          <c:tx>
            <c:strRef>
              <c:f>'Daten-Vorlage'!$G$9</c:f>
              <c:strCache>
                <c:ptCount val="1"/>
                <c:pt idx="0">
                  <c:v>Datenbereich05</c:v>
                </c:pt>
              </c:strCache>
            </c:strRef>
          </c:tx>
          <c:spPr>
            <a:solidFill>
              <a:schemeClr val="accent4"/>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extLst>
            <c:ext xmlns:c16="http://schemas.microsoft.com/office/drawing/2014/chart" uri="{C3380CC4-5D6E-409C-BE32-E72D297353CC}">
              <c16:uniqueId val="{00000004-2823-480B-9E14-F18AA55028AB}"/>
            </c:ext>
          </c:extLst>
        </c:ser>
        <c:ser>
          <c:idx val="5"/>
          <c:order val="5"/>
          <c:tx>
            <c:strRef>
              <c:f>'Daten-Vorlage'!$H$9</c:f>
              <c:strCache>
                <c:ptCount val="1"/>
                <c:pt idx="0">
                  <c:v>Datenbereich06</c:v>
                </c:pt>
              </c:strCache>
            </c:strRef>
          </c:tx>
          <c:spPr>
            <a:solidFill>
              <a:schemeClr val="accent3"/>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extLst>
            <c:ext xmlns:c16="http://schemas.microsoft.com/office/drawing/2014/chart" uri="{C3380CC4-5D6E-409C-BE32-E72D297353CC}">
              <c16:uniqueId val="{00000005-2823-480B-9E14-F18AA55028AB}"/>
            </c:ext>
          </c:extLst>
        </c:ser>
        <c:ser>
          <c:idx val="6"/>
          <c:order val="6"/>
          <c:tx>
            <c:strRef>
              <c:f>'Daten-Vorlage'!$I$9</c:f>
              <c:strCache>
                <c:ptCount val="1"/>
                <c:pt idx="0">
                  <c:v>Datenbereich07</c:v>
                </c:pt>
              </c:strCache>
            </c:strRef>
          </c:tx>
          <c:spPr>
            <a:solidFill>
              <a:schemeClr val="accent2"/>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extLst>
            <c:ext xmlns:c16="http://schemas.microsoft.com/office/drawing/2014/chart" uri="{C3380CC4-5D6E-409C-BE32-E72D297353CC}">
              <c16:uniqueId val="{00000006-2823-480B-9E14-F18AA55028AB}"/>
            </c:ext>
          </c:extLst>
        </c:ser>
        <c:ser>
          <c:idx val="7"/>
          <c:order val="7"/>
          <c:tx>
            <c:strRef>
              <c:f>'Daten-Vorlage'!$J$9</c:f>
              <c:strCache>
                <c:ptCount val="1"/>
                <c:pt idx="0">
                  <c:v>Datenbereich08</c:v>
                </c:pt>
              </c:strCache>
            </c:strRef>
          </c:tx>
          <c:spPr>
            <a:solidFill>
              <a:schemeClr val="accent1"/>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extLst>
            <c:ext xmlns:c16="http://schemas.microsoft.com/office/drawing/2014/chart" uri="{C3380CC4-5D6E-409C-BE32-E72D297353CC}">
              <c16:uniqueId val="{00000007-2823-480B-9E14-F18AA55028AB}"/>
            </c:ext>
          </c:extLst>
        </c:ser>
        <c:ser>
          <c:idx val="8"/>
          <c:order val="8"/>
          <c:tx>
            <c:strRef>
              <c:f>'Daten-Vorlage'!$K$9</c:f>
              <c:strCache>
                <c:ptCount val="1"/>
                <c:pt idx="0">
                  <c:v>Datenbereich09</c:v>
                </c:pt>
              </c:strCache>
            </c:strRef>
          </c:tx>
          <c:spPr>
            <a:solidFill>
              <a:schemeClr val="bg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extLst>
            <c:ext xmlns:c16="http://schemas.microsoft.com/office/drawing/2014/chart" uri="{C3380CC4-5D6E-409C-BE32-E72D297353CC}">
              <c16:uniqueId val="{00000008-2823-480B-9E14-F18AA55028AB}"/>
            </c:ext>
          </c:extLst>
        </c:ser>
        <c:ser>
          <c:idx val="9"/>
          <c:order val="9"/>
          <c:tx>
            <c:strRef>
              <c:f>'Daten-Vorlage'!$L$9</c:f>
              <c:strCache>
                <c:ptCount val="1"/>
                <c:pt idx="0">
                  <c:v>Datenbereich10</c:v>
                </c:pt>
              </c:strCache>
            </c:strRef>
          </c:tx>
          <c:spPr>
            <a:solidFill>
              <a:schemeClr val="tx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extLst>
            <c:ext xmlns:c16="http://schemas.microsoft.com/office/drawing/2014/chart" uri="{C3380CC4-5D6E-409C-BE32-E72D297353CC}">
              <c16:uniqueId val="{00000009-2823-480B-9E14-F18AA55028AB}"/>
            </c:ext>
          </c:extLst>
        </c:ser>
        <c:dLbls>
          <c:showLegendKey val="0"/>
          <c:showVal val="0"/>
          <c:showCatName val="0"/>
          <c:showSerName val="0"/>
          <c:showPercent val="0"/>
          <c:showBubbleSize val="0"/>
        </c:dLbls>
        <c:gapWidth val="150"/>
        <c:overlap val="100"/>
        <c:axId val="399557864"/>
        <c:axId val="399558256"/>
      </c:barChart>
      <c:catAx>
        <c:axId val="399557864"/>
        <c:scaling>
          <c:orientation val="minMax"/>
        </c:scaling>
        <c:delete val="0"/>
        <c:axPos val="b"/>
        <c:majorGridlines>
          <c:spPr>
            <a:ln w="6350">
              <a:solidFill>
                <a:srgbClr val="080808"/>
              </a:solidFill>
            </a:ln>
          </c:spPr>
        </c:majorGridlines>
        <c:title>
          <c:tx>
            <c:strRef>
              <c:f>'Daten-Vorlage'!$B$6</c:f>
              <c:strCache>
                <c:ptCount val="1"/>
                <c:pt idx="0">
                  <c:v>Achsenbezeichnung Jahreszahlen</c:v>
                </c:pt>
              </c:strCache>
            </c:strRef>
          </c:tx>
          <c:overlay val="0"/>
        </c:title>
        <c:numFmt formatCode="General" sourceLinked="1"/>
        <c:majorTickMark val="out"/>
        <c:minorTickMark val="none"/>
        <c:tickLblPos val="nextTo"/>
        <c:spPr>
          <a:ln w="12700">
            <a:solidFill>
              <a:srgbClr val="080808"/>
            </a:solidFill>
          </a:ln>
        </c:sp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strRef>
              <c:f>'Daten-Vorlage'!$B$5</c:f>
              <c:strCache>
                <c:ptCount val="1"/>
                <c:pt idx="0">
                  <c:v>Achsenbezeichnung Datenbereiche</c:v>
                </c:pt>
              </c:strCache>
            </c:strRef>
          </c:tx>
          <c:overlay val="0"/>
          <c:txPr>
            <a:bodyPr rot="-5400000" vert="horz"/>
            <a:lstStyle/>
            <a:p>
              <a:pPr>
                <a:defRPr/>
              </a:pPr>
              <a:endParaRPr lang="en-US"/>
            </a:p>
          </c:txPr>
        </c:title>
        <c:numFmt formatCode="#,##0" sourceLinked="0"/>
        <c:majorTickMark val="out"/>
        <c:minorTickMark val="none"/>
        <c:tickLblPos val="nextTo"/>
        <c:spPr>
          <a:ln>
            <a:noFill/>
          </a:ln>
        </c:sp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9.8627429867764738E-2"/>
          <c:y val="0.87361984580451446"/>
          <c:w val="0.81435107918833305"/>
          <c:h val="0.1059952320559253"/>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079135733482368E-2"/>
          <c:y val="1.7168903130088391E-4"/>
          <c:w val="0.82174441191522463"/>
          <c:h val="0.73307314479470387"/>
        </c:manualLayout>
      </c:layout>
      <c:barChart>
        <c:barDir val="col"/>
        <c:grouping val="percentStacked"/>
        <c:varyColors val="0"/>
        <c:ser>
          <c:idx val="0"/>
          <c:order val="0"/>
          <c:tx>
            <c:strRef>
              <c:f>'Daten-Vorlage'!$C$9</c:f>
              <c:strCache>
                <c:ptCount val="1"/>
                <c:pt idx="0">
                  <c:v>Datenbereich01</c:v>
                </c:pt>
              </c:strCache>
            </c:strRef>
          </c:tx>
          <c:spPr>
            <a:solidFill>
              <a:srgbClr val="61B931"/>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extLst>
            <c:ext xmlns:c16="http://schemas.microsoft.com/office/drawing/2014/chart" uri="{C3380CC4-5D6E-409C-BE32-E72D297353CC}">
              <c16:uniqueId val="{00000000-7A77-49D8-8CB1-FDC821D1188D}"/>
            </c:ext>
          </c:extLst>
        </c:ser>
        <c:ser>
          <c:idx val="1"/>
          <c:order val="1"/>
          <c:tx>
            <c:strRef>
              <c:f>'Daten-Vorlage'!$D$9</c:f>
              <c:strCache>
                <c:ptCount val="1"/>
                <c:pt idx="0">
                  <c:v>Datenbereich02</c:v>
                </c:pt>
              </c:strCache>
            </c:strRef>
          </c:tx>
          <c:spPr>
            <a:solidFill>
              <a:srgbClr val="125D8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extLst>
            <c:ext xmlns:c16="http://schemas.microsoft.com/office/drawing/2014/chart" uri="{C3380CC4-5D6E-409C-BE32-E72D297353CC}">
              <c16:uniqueId val="{00000001-7A77-49D8-8CB1-FDC821D1188D}"/>
            </c:ext>
          </c:extLst>
        </c:ser>
        <c:ser>
          <c:idx val="2"/>
          <c:order val="2"/>
          <c:tx>
            <c:strRef>
              <c:f>'Daten-Vorlage'!$E$9</c:f>
              <c:strCache>
                <c:ptCount val="1"/>
                <c:pt idx="0">
                  <c:v>Datenbereich03</c:v>
                </c:pt>
              </c:strCache>
            </c:strRef>
          </c:tx>
          <c:spPr>
            <a:solidFill>
              <a:schemeClr val="accent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extLst>
            <c:ext xmlns:c16="http://schemas.microsoft.com/office/drawing/2014/chart" uri="{C3380CC4-5D6E-409C-BE32-E72D297353CC}">
              <c16:uniqueId val="{00000002-7A77-49D8-8CB1-FDC821D1188D}"/>
            </c:ext>
          </c:extLst>
        </c:ser>
        <c:ser>
          <c:idx val="3"/>
          <c:order val="3"/>
          <c:tx>
            <c:strRef>
              <c:f>'Daten-Vorlage'!$F$9</c:f>
              <c:strCache>
                <c:ptCount val="1"/>
                <c:pt idx="0">
                  <c:v>Datenbereich04</c:v>
                </c:pt>
              </c:strCache>
            </c:strRef>
          </c:tx>
          <c:spPr>
            <a:solidFill>
              <a:schemeClr val="accent5"/>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extLst>
            <c:ext xmlns:c16="http://schemas.microsoft.com/office/drawing/2014/chart" uri="{C3380CC4-5D6E-409C-BE32-E72D297353CC}">
              <c16:uniqueId val="{00000003-7A77-49D8-8CB1-FDC821D1188D}"/>
            </c:ext>
          </c:extLst>
        </c:ser>
        <c:ser>
          <c:idx val="4"/>
          <c:order val="4"/>
          <c:tx>
            <c:strRef>
              <c:f>'Daten-Vorlage'!$G$9</c:f>
              <c:strCache>
                <c:ptCount val="1"/>
                <c:pt idx="0">
                  <c:v>Datenbereich05</c:v>
                </c:pt>
              </c:strCache>
            </c:strRef>
          </c:tx>
          <c:spPr>
            <a:solidFill>
              <a:schemeClr val="accent4"/>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extLst>
            <c:ext xmlns:c16="http://schemas.microsoft.com/office/drawing/2014/chart" uri="{C3380CC4-5D6E-409C-BE32-E72D297353CC}">
              <c16:uniqueId val="{00000004-7A77-49D8-8CB1-FDC821D1188D}"/>
            </c:ext>
          </c:extLst>
        </c:ser>
        <c:ser>
          <c:idx val="5"/>
          <c:order val="5"/>
          <c:tx>
            <c:strRef>
              <c:f>'Daten-Vorlage'!$H$9</c:f>
              <c:strCache>
                <c:ptCount val="1"/>
                <c:pt idx="0">
                  <c:v>Datenbereich06</c:v>
                </c:pt>
              </c:strCache>
            </c:strRef>
          </c:tx>
          <c:spPr>
            <a:solidFill>
              <a:schemeClr val="accent3"/>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extLst>
            <c:ext xmlns:c16="http://schemas.microsoft.com/office/drawing/2014/chart" uri="{C3380CC4-5D6E-409C-BE32-E72D297353CC}">
              <c16:uniqueId val="{00000005-7A77-49D8-8CB1-FDC821D1188D}"/>
            </c:ext>
          </c:extLst>
        </c:ser>
        <c:ser>
          <c:idx val="6"/>
          <c:order val="6"/>
          <c:tx>
            <c:strRef>
              <c:f>'Daten-Vorlage'!$I$9</c:f>
              <c:strCache>
                <c:ptCount val="1"/>
                <c:pt idx="0">
                  <c:v>Datenbereich07</c:v>
                </c:pt>
              </c:strCache>
            </c:strRef>
          </c:tx>
          <c:spPr>
            <a:solidFill>
              <a:schemeClr val="accent2"/>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extLst>
            <c:ext xmlns:c16="http://schemas.microsoft.com/office/drawing/2014/chart" uri="{C3380CC4-5D6E-409C-BE32-E72D297353CC}">
              <c16:uniqueId val="{00000006-7A77-49D8-8CB1-FDC821D1188D}"/>
            </c:ext>
          </c:extLst>
        </c:ser>
        <c:ser>
          <c:idx val="7"/>
          <c:order val="7"/>
          <c:tx>
            <c:strRef>
              <c:f>'Daten-Vorlage'!$J$9</c:f>
              <c:strCache>
                <c:ptCount val="1"/>
                <c:pt idx="0">
                  <c:v>Datenbereich08</c:v>
                </c:pt>
              </c:strCache>
            </c:strRef>
          </c:tx>
          <c:spPr>
            <a:solidFill>
              <a:schemeClr val="accent1"/>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extLst>
            <c:ext xmlns:c16="http://schemas.microsoft.com/office/drawing/2014/chart" uri="{C3380CC4-5D6E-409C-BE32-E72D297353CC}">
              <c16:uniqueId val="{00000007-7A77-49D8-8CB1-FDC821D1188D}"/>
            </c:ext>
          </c:extLst>
        </c:ser>
        <c:ser>
          <c:idx val="8"/>
          <c:order val="8"/>
          <c:tx>
            <c:strRef>
              <c:f>'Daten-Vorlage'!$K$9</c:f>
              <c:strCache>
                <c:ptCount val="1"/>
                <c:pt idx="0">
                  <c:v>Datenbereich09</c:v>
                </c:pt>
              </c:strCache>
            </c:strRef>
          </c:tx>
          <c:spPr>
            <a:solidFill>
              <a:schemeClr val="bg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extLst>
            <c:ext xmlns:c16="http://schemas.microsoft.com/office/drawing/2014/chart" uri="{C3380CC4-5D6E-409C-BE32-E72D297353CC}">
              <c16:uniqueId val="{00000008-7A77-49D8-8CB1-FDC821D1188D}"/>
            </c:ext>
          </c:extLst>
        </c:ser>
        <c:ser>
          <c:idx val="9"/>
          <c:order val="9"/>
          <c:tx>
            <c:strRef>
              <c:f>'Daten-Vorlage'!$L$9</c:f>
              <c:strCache>
                <c:ptCount val="1"/>
                <c:pt idx="0">
                  <c:v>Datenbereich10</c:v>
                </c:pt>
              </c:strCache>
            </c:strRef>
          </c:tx>
          <c:spPr>
            <a:solidFill>
              <a:schemeClr val="tx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extLst>
            <c:ext xmlns:c16="http://schemas.microsoft.com/office/drawing/2014/chart" uri="{C3380CC4-5D6E-409C-BE32-E72D297353CC}">
              <c16:uniqueId val="{00000009-7A77-49D8-8CB1-FDC821D1188D}"/>
            </c:ext>
          </c:extLst>
        </c:ser>
        <c:dLbls>
          <c:showLegendKey val="0"/>
          <c:showVal val="0"/>
          <c:showCatName val="0"/>
          <c:showSerName val="0"/>
          <c:showPercent val="0"/>
          <c:showBubbleSize val="0"/>
        </c:dLbls>
        <c:gapWidth val="150"/>
        <c:overlap val="100"/>
        <c:axId val="399559432"/>
        <c:axId val="400768752"/>
      </c:barChart>
      <c:catAx>
        <c:axId val="399559432"/>
        <c:scaling>
          <c:orientation val="minMax"/>
        </c:scaling>
        <c:delete val="0"/>
        <c:axPos val="b"/>
        <c:majorGridlines>
          <c:spPr>
            <a:ln w="6350">
              <a:solidFill>
                <a:srgbClr val="080808"/>
              </a:solidFill>
            </a:ln>
          </c:spPr>
        </c:majorGridlines>
        <c:title>
          <c:tx>
            <c:strRef>
              <c:f>'Daten-Vorlage'!$B$6</c:f>
              <c:strCache>
                <c:ptCount val="1"/>
                <c:pt idx="0">
                  <c:v>Achsenbezeichnung Jahreszahlen</c:v>
                </c:pt>
              </c:strCache>
            </c:strRef>
          </c:tx>
          <c:overlay val="0"/>
        </c:title>
        <c:numFmt formatCode="General" sourceLinked="1"/>
        <c:majorTickMark val="out"/>
        <c:minorTickMark val="none"/>
        <c:tickLblPos val="nextTo"/>
        <c:spPr>
          <a:ln w="12700">
            <a:solidFill>
              <a:srgbClr val="080808"/>
            </a:solidFill>
          </a:ln>
        </c:spPr>
        <c:crossAx val="400768752"/>
        <c:crosses val="autoZero"/>
        <c:auto val="1"/>
        <c:lblAlgn val="ctr"/>
        <c:lblOffset val="100"/>
        <c:noMultiLvlLbl val="0"/>
      </c:catAx>
      <c:valAx>
        <c:axId val="400768752"/>
        <c:scaling>
          <c:orientation val="minMax"/>
        </c:scaling>
        <c:delete val="0"/>
        <c:axPos val="l"/>
        <c:majorGridlines>
          <c:spPr>
            <a:ln w="6350">
              <a:solidFill>
                <a:srgbClr val="080808"/>
              </a:solidFill>
            </a:ln>
          </c:spPr>
        </c:majorGridlines>
        <c:title>
          <c:tx>
            <c:strRef>
              <c:f>'Daten-Vorlage'!$B$5</c:f>
              <c:strCache>
                <c:ptCount val="1"/>
                <c:pt idx="0">
                  <c:v>Achsenbezeichnung Datenbereiche</c:v>
                </c:pt>
              </c:strCache>
            </c:strRef>
          </c:tx>
          <c:overlay val="0"/>
          <c:txPr>
            <a:bodyPr rot="-5400000" vert="horz"/>
            <a:lstStyle/>
            <a:p>
              <a:pPr>
                <a:defRPr/>
              </a:pPr>
              <a:endParaRPr lang="en-US"/>
            </a:p>
          </c:txPr>
        </c:title>
        <c:numFmt formatCode="0%" sourceLinked="0"/>
        <c:majorTickMark val="out"/>
        <c:minorTickMark val="none"/>
        <c:tickLblPos val="nextTo"/>
        <c:spPr>
          <a:ln>
            <a:noFill/>
          </a:ln>
        </c:spPr>
        <c:crossAx val="399559432"/>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9.8627429867764738E-2"/>
          <c:y val="0.87361984580451446"/>
          <c:w val="0.81295889251310249"/>
          <c:h val="0.10424015794359537"/>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537406643510506E-2"/>
          <c:y val="1.7168903130088391E-4"/>
          <c:w val="0.84557758342754841"/>
          <c:h val="0.73307314479470387"/>
        </c:manualLayout>
      </c:layout>
      <c:barChart>
        <c:barDir val="col"/>
        <c:grouping val="clustered"/>
        <c:varyColors val="0"/>
        <c:ser>
          <c:idx val="0"/>
          <c:order val="0"/>
          <c:tx>
            <c:strRef>
              <c:f>'Daten-Vorlage'!$C$9</c:f>
              <c:strCache>
                <c:ptCount val="1"/>
                <c:pt idx="0">
                  <c:v>Datenbereich01</c:v>
                </c:pt>
              </c:strCache>
            </c:strRef>
          </c:tx>
          <c:spPr>
            <a:solidFill>
              <a:srgbClr val="61B931"/>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'Daten-Vorlage'!$C$10:$C$24</c:f>
              <c:numCache>
                <c:formatCode>#,##0.00</c:formatCode>
                <c:ptCount val="15"/>
                <c:pt idx="0">
                  <c:v>5</c:v>
                </c:pt>
                <c:pt idx="1">
                  <c:v>2</c:v>
                </c:pt>
                <c:pt idx="2">
                  <c:v>3</c:v>
                </c:pt>
                <c:pt idx="3">
                  <c:v>6</c:v>
                </c:pt>
                <c:pt idx="4">
                  <c:v>10</c:v>
                </c:pt>
                <c:pt idx="5">
                  <c:v>3</c:v>
                </c:pt>
                <c:pt idx="6">
                  <c:v>6</c:v>
                </c:pt>
                <c:pt idx="7">
                  <c:v>4</c:v>
                </c:pt>
                <c:pt idx="8">
                  <c:v>5.78571428571429</c:v>
                </c:pt>
                <c:pt idx="9">
                  <c:v>5.9880952380952399</c:v>
                </c:pt>
                <c:pt idx="10">
                  <c:v>6.1904761904761996</c:v>
                </c:pt>
                <c:pt idx="11">
                  <c:v>6.3928571428571503</c:v>
                </c:pt>
                <c:pt idx="12">
                  <c:v>6.5952380952381002</c:v>
                </c:pt>
                <c:pt idx="13">
                  <c:v>6.7976190476190501</c:v>
                </c:pt>
                <c:pt idx="14">
                  <c:v>7.0000000000000098</c:v>
                </c:pt>
              </c:numCache>
            </c:numRef>
          </c:val>
          <c:extLst>
            <c:ext xmlns:c16="http://schemas.microsoft.com/office/drawing/2014/chart" uri="{C3380CC4-5D6E-409C-BE32-E72D297353CC}">
              <c16:uniqueId val="{00000000-C886-40E1-91AB-9D8B98BAD8C9}"/>
            </c:ext>
          </c:extLst>
        </c:ser>
        <c:ser>
          <c:idx val="1"/>
          <c:order val="1"/>
          <c:tx>
            <c:strRef>
              <c:f>'Daten-Vorlage'!$D$9</c:f>
              <c:strCache>
                <c:ptCount val="1"/>
                <c:pt idx="0">
                  <c:v>Datenbereich02</c:v>
                </c:pt>
              </c:strCache>
            </c:strRef>
          </c:tx>
          <c:spPr>
            <a:solidFill>
              <a:srgbClr val="125D8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'Daten-Vorlage'!$D$10:$D$24</c:f>
              <c:numCache>
                <c:formatCode>#,##0.00</c:formatCode>
                <c:ptCount val="15"/>
                <c:pt idx="0">
                  <c:v>10</c:v>
                </c:pt>
                <c:pt idx="1">
                  <c:v>4</c:v>
                </c:pt>
                <c:pt idx="2">
                  <c:v>6</c:v>
                </c:pt>
                <c:pt idx="3">
                  <c:v>12</c:v>
                </c:pt>
                <c:pt idx="4">
                  <c:v>10</c:v>
                </c:pt>
                <c:pt idx="5">
                  <c:v>9</c:v>
                </c:pt>
                <c:pt idx="6">
                  <c:v>4</c:v>
                </c:pt>
                <c:pt idx="7">
                  <c:v>1</c:v>
                </c:pt>
                <c:pt idx="8">
                  <c:v>4.5357142857142803</c:v>
                </c:pt>
                <c:pt idx="9">
                  <c:v>3.9047619047619002</c:v>
                </c:pt>
                <c:pt idx="10">
                  <c:v>3.2738095238095202</c:v>
                </c:pt>
                <c:pt idx="11">
                  <c:v>2.6428571428571401</c:v>
                </c:pt>
                <c:pt idx="12">
                  <c:v>8.5952380952381002</c:v>
                </c:pt>
                <c:pt idx="13">
                  <c:v>8.7976190476190492</c:v>
                </c:pt>
                <c:pt idx="14">
                  <c:v>8.0000000000000107</c:v>
                </c:pt>
              </c:numCache>
            </c:numRef>
          </c:val>
          <c:extLst>
            <c:ext xmlns:c16="http://schemas.microsoft.com/office/drawing/2014/chart" uri="{C3380CC4-5D6E-409C-BE32-E72D297353CC}">
              <c16:uniqueId val="{00000001-C886-40E1-91AB-9D8B98BAD8C9}"/>
            </c:ext>
          </c:extLst>
        </c:ser>
        <c:ser>
          <c:idx val="2"/>
          <c:order val="2"/>
          <c:tx>
            <c:strRef>
              <c:f>'Daten-Vorlage'!$E$9</c:f>
              <c:strCache>
                <c:ptCount val="1"/>
                <c:pt idx="0">
                  <c:v>Datenbereich03</c:v>
                </c:pt>
              </c:strCache>
            </c:strRef>
          </c:tx>
          <c:spPr>
            <a:solidFill>
              <a:schemeClr val="accent6"/>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'Daten-Vorlage'!$E$10:$E$24</c:f>
              <c:numCache>
                <c:formatCode>#,##0.00</c:formatCode>
                <c:ptCount val="15"/>
                <c:pt idx="0">
                  <c:v>15</c:v>
                </c:pt>
                <c:pt idx="1">
                  <c:v>6</c:v>
                </c:pt>
                <c:pt idx="2">
                  <c:v>9</c:v>
                </c:pt>
                <c:pt idx="3">
                  <c:v>18</c:v>
                </c:pt>
                <c:pt idx="4">
                  <c:v>18</c:v>
                </c:pt>
                <c:pt idx="5">
                  <c:v>11</c:v>
                </c:pt>
                <c:pt idx="6">
                  <c:v>6.6</c:v>
                </c:pt>
                <c:pt idx="7">
                  <c:v>7</c:v>
                </c:pt>
                <c:pt idx="8">
                  <c:v>8.1785714285714306</c:v>
                </c:pt>
                <c:pt idx="9">
                  <c:v>7.5238095238095202</c:v>
                </c:pt>
                <c:pt idx="10">
                  <c:v>6.8690476190476204</c:v>
                </c:pt>
                <c:pt idx="11">
                  <c:v>6.21428571428571</c:v>
                </c:pt>
                <c:pt idx="12">
                  <c:v>10.5952380952381</c:v>
                </c:pt>
                <c:pt idx="13">
                  <c:v>10.797619047619101</c:v>
                </c:pt>
                <c:pt idx="14">
                  <c:v>9.0000000000000107</c:v>
                </c:pt>
              </c:numCache>
            </c:numRef>
          </c:val>
          <c:extLst>
            <c:ext xmlns:c16="http://schemas.microsoft.com/office/drawing/2014/chart" uri="{C3380CC4-5D6E-409C-BE32-E72D297353CC}">
              <c16:uniqueId val="{00000002-C886-40E1-91AB-9D8B98BAD8C9}"/>
            </c:ext>
          </c:extLst>
        </c:ser>
        <c:ser>
          <c:idx val="3"/>
          <c:order val="3"/>
          <c:tx>
            <c:strRef>
              <c:f>'Daten-Vorlage'!$F$9</c:f>
              <c:strCache>
                <c:ptCount val="1"/>
                <c:pt idx="0">
                  <c:v>Datenbereich04</c:v>
                </c:pt>
              </c:strCache>
            </c:strRef>
          </c:tx>
          <c:spPr>
            <a:solidFill>
              <a:schemeClr val="accent5"/>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'Daten-Vorlage'!$F$10:$F$24</c:f>
              <c:numCache>
                <c:formatCode>#,##0.00</c:formatCode>
                <c:ptCount val="15"/>
                <c:pt idx="0">
                  <c:v>20</c:v>
                </c:pt>
                <c:pt idx="1">
                  <c:v>8</c:v>
                </c:pt>
                <c:pt idx="2">
                  <c:v>12</c:v>
                </c:pt>
                <c:pt idx="3">
                  <c:v>24</c:v>
                </c:pt>
                <c:pt idx="4">
                  <c:v>21.6666666666667</c:v>
                </c:pt>
                <c:pt idx="5">
                  <c:v>15.6666666666667</c:v>
                </c:pt>
                <c:pt idx="6">
                  <c:v>6.1333333333333302</c:v>
                </c:pt>
                <c:pt idx="7">
                  <c:v>7</c:v>
                </c:pt>
                <c:pt idx="8">
                  <c:v>8.5595238095238297</c:v>
                </c:pt>
                <c:pt idx="9">
                  <c:v>7.3412698412698596</c:v>
                </c:pt>
                <c:pt idx="10">
                  <c:v>6.1230158730158601</c:v>
                </c:pt>
                <c:pt idx="11">
                  <c:v>4.9047619047619602</c:v>
                </c:pt>
                <c:pt idx="12">
                  <c:v>12.5952380952381</c:v>
                </c:pt>
                <c:pt idx="13">
                  <c:v>12.797619047619101</c:v>
                </c:pt>
                <c:pt idx="14">
                  <c:v>10</c:v>
                </c:pt>
              </c:numCache>
            </c:numRef>
          </c:val>
          <c:extLst>
            <c:ext xmlns:c16="http://schemas.microsoft.com/office/drawing/2014/chart" uri="{C3380CC4-5D6E-409C-BE32-E72D297353CC}">
              <c16:uniqueId val="{00000003-C886-40E1-91AB-9D8B98BAD8C9}"/>
            </c:ext>
          </c:extLst>
        </c:ser>
        <c:ser>
          <c:idx val="4"/>
          <c:order val="4"/>
          <c:tx>
            <c:strRef>
              <c:f>'Daten-Vorlage'!$G$9</c:f>
              <c:strCache>
                <c:ptCount val="1"/>
                <c:pt idx="0">
                  <c:v>Datenbereich05</c:v>
                </c:pt>
              </c:strCache>
            </c:strRef>
          </c:tx>
          <c:spPr>
            <a:solidFill>
              <a:schemeClr val="accent4"/>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'Daten-Vorlage'!$G$10:$G$24</c:f>
              <c:numCache>
                <c:formatCode>#,##0.00</c:formatCode>
                <c:ptCount val="15"/>
                <c:pt idx="0">
                  <c:v>25</c:v>
                </c:pt>
                <c:pt idx="1">
                  <c:v>10</c:v>
                </c:pt>
                <c:pt idx="2">
                  <c:v>15</c:v>
                </c:pt>
                <c:pt idx="3">
                  <c:v>30</c:v>
                </c:pt>
                <c:pt idx="4">
                  <c:v>25.6666666666667</c:v>
                </c:pt>
                <c:pt idx="5">
                  <c:v>19.6666666666667</c:v>
                </c:pt>
                <c:pt idx="6">
                  <c:v>6.43333333333333</c:v>
                </c:pt>
                <c:pt idx="7">
                  <c:v>8.5</c:v>
                </c:pt>
                <c:pt idx="8">
                  <c:v>9.7559523809523601</c:v>
                </c:pt>
                <c:pt idx="9">
                  <c:v>8.1091269841269593</c:v>
                </c:pt>
                <c:pt idx="10">
                  <c:v>6.4623015873015603</c:v>
                </c:pt>
                <c:pt idx="11">
                  <c:v>4.8154761904761596</c:v>
                </c:pt>
                <c:pt idx="12">
                  <c:v>14.5952380952381</c:v>
                </c:pt>
                <c:pt idx="13">
                  <c:v>14.797619047619101</c:v>
                </c:pt>
                <c:pt idx="14">
                  <c:v>11</c:v>
                </c:pt>
              </c:numCache>
            </c:numRef>
          </c:val>
          <c:extLst>
            <c:ext xmlns:c16="http://schemas.microsoft.com/office/drawing/2014/chart" uri="{C3380CC4-5D6E-409C-BE32-E72D297353CC}">
              <c16:uniqueId val="{00000004-C886-40E1-91AB-9D8B98BAD8C9}"/>
            </c:ext>
          </c:extLst>
        </c:ser>
        <c:ser>
          <c:idx val="5"/>
          <c:order val="5"/>
          <c:tx>
            <c:strRef>
              <c:f>'Daten-Vorlage'!$H$9</c:f>
              <c:strCache>
                <c:ptCount val="1"/>
                <c:pt idx="0">
                  <c:v>Datenbereich06</c:v>
                </c:pt>
              </c:strCache>
            </c:strRef>
          </c:tx>
          <c:spPr>
            <a:solidFill>
              <a:schemeClr val="accent3"/>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'Daten-Vorlage'!$H$10:$H$24</c:f>
              <c:numCache>
                <c:formatCode>#,##0.00</c:formatCode>
                <c:ptCount val="15"/>
                <c:pt idx="0">
                  <c:v>30</c:v>
                </c:pt>
                <c:pt idx="1">
                  <c:v>12</c:v>
                </c:pt>
                <c:pt idx="2">
                  <c:v>18</c:v>
                </c:pt>
                <c:pt idx="3">
                  <c:v>36</c:v>
                </c:pt>
                <c:pt idx="4">
                  <c:v>29.6666666666667</c:v>
                </c:pt>
                <c:pt idx="5">
                  <c:v>23.6666666666667</c:v>
                </c:pt>
                <c:pt idx="6">
                  <c:v>6.7333333333333298</c:v>
                </c:pt>
                <c:pt idx="7">
                  <c:v>10</c:v>
                </c:pt>
                <c:pt idx="8">
                  <c:v>10.952380952381001</c:v>
                </c:pt>
                <c:pt idx="9">
                  <c:v>8.8769841269841603</c:v>
                </c:pt>
                <c:pt idx="10">
                  <c:v>6.80158730158736</c:v>
                </c:pt>
                <c:pt idx="11">
                  <c:v>4.7261904761904603</c:v>
                </c:pt>
                <c:pt idx="12">
                  <c:v>16.595238095238098</c:v>
                </c:pt>
                <c:pt idx="13">
                  <c:v>16.797619047619101</c:v>
                </c:pt>
                <c:pt idx="14">
                  <c:v>12</c:v>
                </c:pt>
              </c:numCache>
            </c:numRef>
          </c:val>
          <c:extLst>
            <c:ext xmlns:c16="http://schemas.microsoft.com/office/drawing/2014/chart" uri="{C3380CC4-5D6E-409C-BE32-E72D297353CC}">
              <c16:uniqueId val="{00000005-C886-40E1-91AB-9D8B98BAD8C9}"/>
            </c:ext>
          </c:extLst>
        </c:ser>
        <c:ser>
          <c:idx val="6"/>
          <c:order val="6"/>
          <c:tx>
            <c:strRef>
              <c:f>'Daten-Vorlage'!$I$9</c:f>
              <c:strCache>
                <c:ptCount val="1"/>
                <c:pt idx="0">
                  <c:v>Datenbereich07</c:v>
                </c:pt>
              </c:strCache>
            </c:strRef>
          </c:tx>
          <c:spPr>
            <a:solidFill>
              <a:schemeClr val="accent2"/>
            </a:solidFill>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'Daten-Vorlage'!$I$10:$I$24</c:f>
              <c:numCache>
                <c:formatCode>#,##0.00</c:formatCode>
                <c:ptCount val="15"/>
                <c:pt idx="0">
                  <c:v>35</c:v>
                </c:pt>
                <c:pt idx="1">
                  <c:v>14</c:v>
                </c:pt>
                <c:pt idx="2">
                  <c:v>21</c:v>
                </c:pt>
                <c:pt idx="3">
                  <c:v>42</c:v>
                </c:pt>
                <c:pt idx="4">
                  <c:v>33.6666666666667</c:v>
                </c:pt>
                <c:pt idx="5">
                  <c:v>27.6666666666667</c:v>
                </c:pt>
                <c:pt idx="6">
                  <c:v>7.0333333333333297</c:v>
                </c:pt>
                <c:pt idx="7">
                  <c:v>11.5</c:v>
                </c:pt>
                <c:pt idx="8">
                  <c:v>12.1488095238096</c:v>
                </c:pt>
                <c:pt idx="9">
                  <c:v>9.64484126984126</c:v>
                </c:pt>
                <c:pt idx="10">
                  <c:v>7.1408730158730602</c:v>
                </c:pt>
                <c:pt idx="11">
                  <c:v>4.6369047619047601</c:v>
                </c:pt>
                <c:pt idx="12">
                  <c:v>18.595238095238098</c:v>
                </c:pt>
                <c:pt idx="13">
                  <c:v>18.797619047619101</c:v>
                </c:pt>
                <c:pt idx="14">
                  <c:v>13</c:v>
                </c:pt>
              </c:numCache>
            </c:numRef>
          </c:val>
          <c:extLst>
            <c:ext xmlns:c16="http://schemas.microsoft.com/office/drawing/2014/chart" uri="{C3380CC4-5D6E-409C-BE32-E72D297353CC}">
              <c16:uniqueId val="{00000006-C886-40E1-91AB-9D8B98BAD8C9}"/>
            </c:ext>
          </c:extLst>
        </c:ser>
        <c:ser>
          <c:idx val="7"/>
          <c:order val="7"/>
          <c:tx>
            <c:strRef>
              <c:f>'Daten-Vorlage'!$J$9</c:f>
              <c:strCache>
                <c:ptCount val="1"/>
                <c:pt idx="0">
                  <c:v>Datenbereich08</c:v>
                </c:pt>
              </c:strCache>
            </c:strRef>
          </c:tx>
          <c:spPr>
            <a:solidFill>
              <a:schemeClr val="accent1"/>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'Daten-Vorlage'!$J$10:$J$24</c:f>
              <c:numCache>
                <c:formatCode>#,##0.00</c:formatCode>
                <c:ptCount val="15"/>
                <c:pt idx="0">
                  <c:v>40</c:v>
                </c:pt>
                <c:pt idx="1">
                  <c:v>16</c:v>
                </c:pt>
                <c:pt idx="2">
                  <c:v>24</c:v>
                </c:pt>
                <c:pt idx="3">
                  <c:v>48</c:v>
                </c:pt>
                <c:pt idx="4">
                  <c:v>37.6666666666667</c:v>
                </c:pt>
                <c:pt idx="5">
                  <c:v>31.6666666666667</c:v>
                </c:pt>
                <c:pt idx="6">
                  <c:v>7.3333333333333304</c:v>
                </c:pt>
                <c:pt idx="7">
                  <c:v>13</c:v>
                </c:pt>
                <c:pt idx="8">
                  <c:v>13.3452380952381</c:v>
                </c:pt>
                <c:pt idx="9">
                  <c:v>10.4126984126985</c:v>
                </c:pt>
                <c:pt idx="10">
                  <c:v>7.4801587301587604</c:v>
                </c:pt>
                <c:pt idx="11">
                  <c:v>4.5476190476190599</c:v>
                </c:pt>
                <c:pt idx="12">
                  <c:v>20.595238095238098</c:v>
                </c:pt>
                <c:pt idx="13">
                  <c:v>20.797619047619101</c:v>
                </c:pt>
                <c:pt idx="14">
                  <c:v>14</c:v>
                </c:pt>
              </c:numCache>
            </c:numRef>
          </c:val>
          <c:extLst>
            <c:ext xmlns:c16="http://schemas.microsoft.com/office/drawing/2014/chart" uri="{C3380CC4-5D6E-409C-BE32-E72D297353CC}">
              <c16:uniqueId val="{00000007-C886-40E1-91AB-9D8B98BAD8C9}"/>
            </c:ext>
          </c:extLst>
        </c:ser>
        <c:ser>
          <c:idx val="8"/>
          <c:order val="8"/>
          <c:tx>
            <c:strRef>
              <c:f>'Daten-Vorlage'!$K$9</c:f>
              <c:strCache>
                <c:ptCount val="1"/>
                <c:pt idx="0">
                  <c:v>Datenbereich09</c:v>
                </c:pt>
              </c:strCache>
            </c:strRef>
          </c:tx>
          <c:spPr>
            <a:solidFill>
              <a:schemeClr val="bg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'Daten-Vorlage'!$K$10:$K$24</c:f>
              <c:numCache>
                <c:formatCode>#,##0.00</c:formatCode>
                <c:ptCount val="15"/>
                <c:pt idx="0">
                  <c:v>45</c:v>
                </c:pt>
                <c:pt idx="1">
                  <c:v>18</c:v>
                </c:pt>
                <c:pt idx="2">
                  <c:v>27</c:v>
                </c:pt>
                <c:pt idx="3">
                  <c:v>54</c:v>
                </c:pt>
                <c:pt idx="4">
                  <c:v>41.6666666666667</c:v>
                </c:pt>
                <c:pt idx="5">
                  <c:v>35.6666666666667</c:v>
                </c:pt>
                <c:pt idx="6">
                  <c:v>7.6333333333333302</c:v>
                </c:pt>
                <c:pt idx="7">
                  <c:v>14.5</c:v>
                </c:pt>
                <c:pt idx="8">
                  <c:v>14.5416666666667</c:v>
                </c:pt>
                <c:pt idx="9">
                  <c:v>11.1805555555556</c:v>
                </c:pt>
                <c:pt idx="10">
                  <c:v>7.81944444444445</c:v>
                </c:pt>
                <c:pt idx="11">
                  <c:v>4.4583333333333499</c:v>
                </c:pt>
                <c:pt idx="12">
                  <c:v>22.595238095238098</c:v>
                </c:pt>
                <c:pt idx="13">
                  <c:v>22.797619047619101</c:v>
                </c:pt>
                <c:pt idx="14">
                  <c:v>15</c:v>
                </c:pt>
              </c:numCache>
            </c:numRef>
          </c:val>
          <c:extLst>
            <c:ext xmlns:c16="http://schemas.microsoft.com/office/drawing/2014/chart" uri="{C3380CC4-5D6E-409C-BE32-E72D297353CC}">
              <c16:uniqueId val="{00000008-C886-40E1-91AB-9D8B98BAD8C9}"/>
            </c:ext>
          </c:extLst>
        </c:ser>
        <c:ser>
          <c:idx val="9"/>
          <c:order val="9"/>
          <c:tx>
            <c:strRef>
              <c:f>'Daten-Vorlage'!$L$9</c:f>
              <c:strCache>
                <c:ptCount val="1"/>
                <c:pt idx="0">
                  <c:v>Datenbereich10</c:v>
                </c:pt>
              </c:strCache>
            </c:strRef>
          </c:tx>
          <c:spPr>
            <a:solidFill>
              <a:schemeClr val="tx2"/>
            </a:solidFill>
            <a:ln w="25400">
              <a:noFill/>
            </a:ln>
          </c:spPr>
          <c:invertIfNegative val="0"/>
          <c:cat>
            <c:numRef>
              <c:f>[0]!Beschriftung</c:f>
              <c:numCache>
                <c:formatCode>General</c:formatCode>
                <c:ptCount val="15"/>
                <c:pt idx="0">
                  <c:v>2005</c:v>
                </c:pt>
                <c:pt idx="1">
                  <c:v>2010</c:v>
                </c:pt>
                <c:pt idx="2">
                  <c:v>2015</c:v>
                </c:pt>
                <c:pt idx="3">
                  <c:v>2020</c:v>
                </c:pt>
                <c:pt idx="4">
                  <c:v>2025</c:v>
                </c:pt>
                <c:pt idx="5">
                  <c:v>2030</c:v>
                </c:pt>
                <c:pt idx="6">
                  <c:v>2035</c:v>
                </c:pt>
                <c:pt idx="7">
                  <c:v>2040</c:v>
                </c:pt>
                <c:pt idx="8">
                  <c:v>2045</c:v>
                </c:pt>
                <c:pt idx="9">
                  <c:v>2050</c:v>
                </c:pt>
                <c:pt idx="10">
                  <c:v>2055</c:v>
                </c:pt>
                <c:pt idx="11">
                  <c:v>2060</c:v>
                </c:pt>
                <c:pt idx="12">
                  <c:v>2065</c:v>
                </c:pt>
                <c:pt idx="13">
                  <c:v>2070</c:v>
                </c:pt>
                <c:pt idx="14">
                  <c:v>2075</c:v>
                </c:pt>
              </c:numCache>
            </c:numRef>
          </c:cat>
          <c:val>
            <c:numRef>
              <c:f>'Daten-Vorlage'!$L$10:$L$24</c:f>
              <c:numCache>
                <c:formatCode>#,##0.00</c:formatCode>
                <c:ptCount val="15"/>
                <c:pt idx="0">
                  <c:v>50</c:v>
                </c:pt>
                <c:pt idx="1">
                  <c:v>20</c:v>
                </c:pt>
                <c:pt idx="2">
                  <c:v>30</c:v>
                </c:pt>
                <c:pt idx="3">
                  <c:v>60</c:v>
                </c:pt>
                <c:pt idx="4">
                  <c:v>45.6666666666667</c:v>
                </c:pt>
                <c:pt idx="5">
                  <c:v>39.6666666666667</c:v>
                </c:pt>
                <c:pt idx="6">
                  <c:v>7.93333333333333</c:v>
                </c:pt>
                <c:pt idx="7">
                  <c:v>16</c:v>
                </c:pt>
                <c:pt idx="8">
                  <c:v>15.738095238095299</c:v>
                </c:pt>
                <c:pt idx="9">
                  <c:v>11.948412698412801</c:v>
                </c:pt>
                <c:pt idx="10">
                  <c:v>8.1587301587301599</c:v>
                </c:pt>
                <c:pt idx="11">
                  <c:v>4.3690476190476604</c:v>
                </c:pt>
                <c:pt idx="12">
                  <c:v>24.595238095238098</c:v>
                </c:pt>
                <c:pt idx="13">
                  <c:v>24.797619047619101</c:v>
                </c:pt>
                <c:pt idx="14">
                  <c:v>16</c:v>
                </c:pt>
              </c:numCache>
            </c:numRef>
          </c:val>
          <c:extLst>
            <c:ext xmlns:c16="http://schemas.microsoft.com/office/drawing/2014/chart" uri="{C3380CC4-5D6E-409C-BE32-E72D297353CC}">
              <c16:uniqueId val="{00000009-C886-40E1-91AB-9D8B98BAD8C9}"/>
            </c:ext>
          </c:extLst>
        </c:ser>
        <c:dLbls>
          <c:showLegendKey val="0"/>
          <c:showVal val="0"/>
          <c:showCatName val="0"/>
          <c:showSerName val="0"/>
          <c:showPercent val="0"/>
          <c:showBubbleSize val="0"/>
        </c:dLbls>
        <c:gapWidth val="150"/>
        <c:axId val="400769144"/>
        <c:axId val="400769536"/>
      </c:barChart>
      <c:catAx>
        <c:axId val="400769144"/>
        <c:scaling>
          <c:orientation val="minMax"/>
        </c:scaling>
        <c:delete val="0"/>
        <c:axPos val="b"/>
        <c:majorGridlines>
          <c:spPr>
            <a:ln w="6350">
              <a:solidFill>
                <a:srgbClr val="080808"/>
              </a:solidFill>
            </a:ln>
          </c:spPr>
        </c:majorGridlines>
        <c:title>
          <c:tx>
            <c:strRef>
              <c:f>'Daten-Vorlage'!$B$6</c:f>
              <c:strCache>
                <c:ptCount val="1"/>
                <c:pt idx="0">
                  <c:v>Achsenbezeichnung Jahreszahlen</c:v>
                </c:pt>
              </c:strCache>
            </c:strRef>
          </c:tx>
          <c:overlay val="0"/>
        </c:title>
        <c:numFmt formatCode="General" sourceLinked="1"/>
        <c:majorTickMark val="out"/>
        <c:minorTickMark val="none"/>
        <c:tickLblPos val="nextTo"/>
        <c:spPr>
          <a:ln w="12700">
            <a:solidFill>
              <a:srgbClr val="080808"/>
            </a:solidFill>
          </a:ln>
        </c:spPr>
        <c:crossAx val="400769536"/>
        <c:crosses val="autoZero"/>
        <c:auto val="1"/>
        <c:lblAlgn val="ctr"/>
        <c:lblOffset val="100"/>
        <c:noMultiLvlLbl val="0"/>
      </c:catAx>
      <c:valAx>
        <c:axId val="400769536"/>
        <c:scaling>
          <c:orientation val="minMax"/>
        </c:scaling>
        <c:delete val="0"/>
        <c:axPos val="l"/>
        <c:majorGridlines>
          <c:spPr>
            <a:ln w="6350">
              <a:solidFill>
                <a:srgbClr val="080808"/>
              </a:solidFill>
            </a:ln>
          </c:spPr>
        </c:majorGridlines>
        <c:title>
          <c:tx>
            <c:strRef>
              <c:f>'Daten-Vorlage'!$B$5</c:f>
              <c:strCache>
                <c:ptCount val="1"/>
                <c:pt idx="0">
                  <c:v>Achsenbezeichnung Datenbereiche</c:v>
                </c:pt>
              </c:strCache>
            </c:strRef>
          </c:tx>
          <c:overlay val="0"/>
          <c:txPr>
            <a:bodyPr rot="-5400000" vert="horz"/>
            <a:lstStyle/>
            <a:p>
              <a:pPr>
                <a:defRPr/>
              </a:pPr>
              <a:endParaRPr lang="en-US"/>
            </a:p>
          </c:txPr>
        </c:title>
        <c:numFmt formatCode="General" sourceLinked="0"/>
        <c:majorTickMark val="out"/>
        <c:minorTickMark val="none"/>
        <c:tickLblPos val="nextTo"/>
        <c:spPr>
          <a:ln>
            <a:noFill/>
          </a:ln>
        </c:spPr>
        <c:crossAx val="40076914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9.8627429867764738E-2"/>
          <c:y val="0.87361984580451446"/>
          <c:w val="0.8149236409046382"/>
          <c:h val="0.1059952320559253"/>
        </c:manualLayout>
      </c:layout>
      <c:overlay val="0"/>
      <c:spPr>
        <a:noFill/>
        <a:ln>
          <a:noFill/>
        </a:ln>
      </c:spPr>
    </c:legend>
    <c:plotVisOnly val="1"/>
    <c:dispBlanksAs val="zero"/>
    <c:showDLblsOverMax val="0"/>
  </c:chart>
  <c:spPr>
    <a:noFill/>
    <a:ln>
      <a:noFill/>
    </a:ln>
  </c:spPr>
  <c:txPr>
    <a:bodyPr/>
    <a:lstStyle/>
    <a:p>
      <a:pPr>
        <a:defRPr>
          <a:solidFill>
            <a:sysClr val="windowText" lastClr="000000"/>
          </a:solidFill>
          <a:latin typeface="+mn-lt"/>
        </a:defRPr>
      </a:pPr>
      <a:endParaRPr lang="en-US"/>
    </a:p>
  </c:txPr>
  <c:printSettings>
    <c:headerFooter/>
    <c:pageMargins b="0.78740157480314954" l="0.51181102362204722" r="0.51181102362204722" t="0.78740157480314954" header="0.31496062992126006" footer="0.31496062992126006"/>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dLbls>
          <c:showLegendKey val="0"/>
          <c:showVal val="0"/>
          <c:showCatName val="0"/>
          <c:showSerName val="0"/>
          <c:showPercent val="0"/>
          <c:showBubbleSize val="0"/>
          <c:showLeaderLines val="0"/>
        </c:dLbls>
        <c:firstSliceAng val="0"/>
      </c:pieChart>
    </c:plotArea>
    <c:legend>
      <c:legendPos val="r"/>
      <c:overlay val="0"/>
    </c:legend>
    <c:plotVisOnly val="1"/>
    <c:dispBlanksAs val="gap"/>
    <c:showDLblsOverMax val="0"/>
  </c:chart>
  <c:spPr>
    <a:blipFill>
      <a:blip xmlns:r="http://schemas.openxmlformats.org/officeDocument/2006/relationships" r:embed="rId1"/>
      <a:tile tx="0" ty="0" sx="100000" sy="100000" flip="none" algn="tl"/>
    </a:blipFill>
    <a:ln>
      <a:noFill/>
    </a:ln>
  </c:spPr>
  <c:printSettings>
    <c:headerFooter/>
    <c:pageMargins b="0.78740157499999996" l="0.70000000000000029" r="0.70000000000000029" t="0.78740157499999996" header="0.30000000000000016" footer="0.30000000000000016"/>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8044911777765"/>
          <c:y val="6.9078967447368259E-2"/>
          <c:w val="0.56970138238712298"/>
          <c:h val="0.68864445760195547"/>
        </c:manualLayout>
      </c:layout>
      <c:pieChart>
        <c:varyColors val="1"/>
        <c:ser>
          <c:idx val="0"/>
          <c:order val="0"/>
          <c:tx>
            <c:strRef>
              <c:f>'Daten-Vorlage'!$B$10</c:f>
              <c:strCache>
                <c:ptCount val="1"/>
                <c:pt idx="0">
                  <c:v>2005</c:v>
                </c:pt>
              </c:strCache>
            </c:strRef>
          </c:tx>
          <c:spPr>
            <a:solidFill>
              <a:srgbClr val="61B931"/>
            </a:solidFill>
          </c:spPr>
          <c:dPt>
            <c:idx val="0"/>
            <c:bubble3D val="0"/>
            <c:spPr>
              <a:solidFill>
                <a:srgbClr val="0B90D5"/>
              </a:solidFill>
            </c:spPr>
            <c:extLst>
              <c:ext xmlns:c16="http://schemas.microsoft.com/office/drawing/2014/chart" uri="{C3380CC4-5D6E-409C-BE32-E72D297353CC}">
                <c16:uniqueId val="{00000001-4394-42B1-88F2-ADFF17D5EE5E}"/>
              </c:ext>
            </c:extLst>
          </c:dPt>
          <c:dPt>
            <c:idx val="2"/>
            <c:bubble3D val="0"/>
            <c:spPr>
              <a:solidFill>
                <a:srgbClr val="007626"/>
              </a:solidFill>
            </c:spPr>
            <c:extLst>
              <c:ext xmlns:c16="http://schemas.microsoft.com/office/drawing/2014/chart" uri="{C3380CC4-5D6E-409C-BE32-E72D297353CC}">
                <c16:uniqueId val="{00000003-4394-42B1-88F2-ADFF17D5EE5E}"/>
              </c:ext>
            </c:extLst>
          </c:dPt>
          <c:dPt>
            <c:idx val="3"/>
            <c:bubble3D val="0"/>
            <c:spPr>
              <a:solidFill>
                <a:srgbClr val="9D579A"/>
              </a:solidFill>
            </c:spPr>
            <c:extLst>
              <c:ext xmlns:c16="http://schemas.microsoft.com/office/drawing/2014/chart" uri="{C3380CC4-5D6E-409C-BE32-E72D297353CC}">
                <c16:uniqueId val="{00000005-4394-42B1-88F2-ADFF17D5EE5E}"/>
              </c:ext>
            </c:extLst>
          </c:dPt>
          <c:dPt>
            <c:idx val="4"/>
            <c:bubble3D val="0"/>
            <c:spPr>
              <a:solidFill>
                <a:srgbClr val="83053C"/>
              </a:solidFill>
            </c:spPr>
            <c:extLst>
              <c:ext xmlns:c16="http://schemas.microsoft.com/office/drawing/2014/chart" uri="{C3380CC4-5D6E-409C-BE32-E72D297353CC}">
                <c16:uniqueId val="{00000007-4394-42B1-88F2-ADFF17D5EE5E}"/>
              </c:ext>
            </c:extLst>
          </c:dPt>
          <c:dPt>
            <c:idx val="5"/>
            <c:bubble3D val="0"/>
            <c:spPr>
              <a:solidFill>
                <a:srgbClr val="CE1F5E"/>
              </a:solidFill>
            </c:spPr>
            <c:extLst>
              <c:ext xmlns:c16="http://schemas.microsoft.com/office/drawing/2014/chart" uri="{C3380CC4-5D6E-409C-BE32-E72D297353CC}">
                <c16:uniqueId val="{00000009-4394-42B1-88F2-ADFF17D5EE5E}"/>
              </c:ext>
            </c:extLst>
          </c:dPt>
          <c:dPt>
            <c:idx val="6"/>
            <c:bubble3D val="0"/>
            <c:spPr>
              <a:solidFill>
                <a:srgbClr val="D78400"/>
              </a:solidFill>
            </c:spPr>
            <c:extLst>
              <c:ext xmlns:c16="http://schemas.microsoft.com/office/drawing/2014/chart" uri="{C3380CC4-5D6E-409C-BE32-E72D297353CC}">
                <c16:uniqueId val="{0000000B-4394-42B1-88F2-ADFF17D5EE5E}"/>
              </c:ext>
            </c:extLst>
          </c:dPt>
          <c:dPt>
            <c:idx val="7"/>
            <c:bubble3D val="0"/>
            <c:spPr>
              <a:solidFill>
                <a:srgbClr val="FABB00"/>
              </a:solidFill>
            </c:spPr>
            <c:extLst>
              <c:ext xmlns:c16="http://schemas.microsoft.com/office/drawing/2014/chart" uri="{C3380CC4-5D6E-409C-BE32-E72D297353CC}">
                <c16:uniqueId val="{0000000D-4394-42B1-88F2-ADFF17D5EE5E}"/>
              </c:ext>
            </c:extLst>
          </c:dPt>
          <c:dPt>
            <c:idx val="8"/>
            <c:bubble3D val="0"/>
            <c:spPr>
              <a:solidFill>
                <a:srgbClr val="612F62"/>
              </a:solidFill>
            </c:spPr>
            <c:extLst>
              <c:ext xmlns:c16="http://schemas.microsoft.com/office/drawing/2014/chart" uri="{C3380CC4-5D6E-409C-BE32-E72D297353CC}">
                <c16:uniqueId val="{0000000F-4394-42B1-88F2-ADFF17D5EE5E}"/>
              </c:ext>
            </c:extLst>
          </c:dPt>
          <c:dPt>
            <c:idx val="9"/>
            <c:bubble3D val="0"/>
            <c:spPr>
              <a:solidFill>
                <a:srgbClr val="125D86"/>
              </a:solidFill>
            </c:spPr>
            <c:extLst>
              <c:ext xmlns:c16="http://schemas.microsoft.com/office/drawing/2014/chart" uri="{C3380CC4-5D6E-409C-BE32-E72D297353CC}">
                <c16:uniqueId val="{00000011-4394-42B1-88F2-ADFF17D5EE5E}"/>
              </c:ext>
            </c:extLst>
          </c:dPt>
          <c:dLbls>
            <c:dLbl>
              <c:idx val="0"/>
              <c:layout>
                <c:manualLayout>
                  <c:x val="-6.01664011514843E-3"/>
                  <c:y val="-1.02990304361262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94-42B1-88F2-ADFF17D5EE5E}"/>
                </c:ext>
              </c:extLst>
            </c:dLbl>
            <c:dLbl>
              <c:idx val="1"/>
              <c:layout>
                <c:manualLayout>
                  <c:x val="2.6958924134226622E-2"/>
                  <c:y val="-7.32796497841331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394-42B1-88F2-ADFF17D5EE5E}"/>
                </c:ext>
              </c:extLst>
            </c:dLbl>
            <c:dLbl>
              <c:idx val="2"/>
              <c:layout>
                <c:manualLayout>
                  <c:x val="1.2945782161344703E-2"/>
                  <c:y val="3.779506340134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94-42B1-88F2-ADFF17D5EE5E}"/>
                </c:ext>
              </c:extLst>
            </c:dLbl>
            <c:dLbl>
              <c:idx val="3"/>
              <c:layout>
                <c:manualLayout>
                  <c:x val="1.9098858054049889E-2"/>
                  <c:y val="1.92389035497924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94-42B1-88F2-ADFF17D5EE5E}"/>
                </c:ext>
              </c:extLst>
            </c:dLbl>
            <c:dLbl>
              <c:idx val="4"/>
              <c:layout>
                <c:manualLayout>
                  <c:x val="1.4295738902132439E-2"/>
                  <c:y val="-3.4295436762673555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94-42B1-88F2-ADFF17D5EE5E}"/>
                </c:ext>
              </c:extLst>
            </c:dLbl>
            <c:dLbl>
              <c:idx val="5"/>
              <c:layout>
                <c:manualLayout>
                  <c:x val="3.3727597507162262E-2"/>
                  <c:y val="-1.02615021401302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394-42B1-88F2-ADFF17D5EE5E}"/>
                </c:ext>
              </c:extLst>
            </c:dLbl>
            <c:dLbl>
              <c:idx val="6"/>
              <c:layout>
                <c:manualLayout>
                  <c:x val="1.6541739248505379E-2"/>
                  <c:y val="-2.98462990204888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394-42B1-88F2-ADFF17D5EE5E}"/>
                </c:ext>
              </c:extLst>
            </c:dLbl>
            <c:dLbl>
              <c:idx val="7"/>
              <c:layout>
                <c:manualLayout>
                  <c:x val="-3.5869985213690808E-2"/>
                  <c:y val="9.9223910317319851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394-42B1-88F2-ADFF17D5EE5E}"/>
                </c:ext>
              </c:extLst>
            </c:dLbl>
            <c:dLbl>
              <c:idx val="8"/>
              <c:layout>
                <c:manualLayout>
                  <c:x val="-4.1754771698712403E-2"/>
                  <c:y val="-1.45293284763579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394-42B1-88F2-ADFF17D5EE5E}"/>
                </c:ext>
              </c:extLst>
            </c:dLbl>
            <c:dLbl>
              <c:idx val="9"/>
              <c:layout>
                <c:manualLayout>
                  <c:x val="-1.2360015396015368E-2"/>
                  <c:y val="-3.09133686415819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394-42B1-88F2-ADFF17D5EE5E}"/>
                </c:ext>
              </c:extLst>
            </c:dLbl>
            <c:spPr>
              <a:noFill/>
              <a:ln>
                <a:noFill/>
              </a:ln>
              <a:effectLst/>
            </c:spPr>
            <c:txPr>
              <a:bodyPr/>
              <a:lstStyle/>
              <a:p>
                <a:pPr>
                  <a:defRPr>
                    <a:solidFill>
                      <a:sysClr val="windowText" lastClr="000000"/>
                    </a:solidFill>
                    <a:latin typeface="+mn-lt"/>
                  </a:defRPr>
                </a:pPr>
                <a:endParaRPr lang="en-US"/>
              </a:p>
            </c:txPr>
            <c:showLegendKey val="0"/>
            <c:showVal val="1"/>
            <c:showCatName val="0"/>
            <c:showSerName val="0"/>
            <c:showPercent val="0"/>
            <c:showBubbleSize val="0"/>
            <c:showLeaderLines val="1"/>
            <c:leaderLines>
              <c:spPr>
                <a:ln>
                  <a:solidFill>
                    <a:srgbClr val="000000"/>
                  </a:solidFill>
                </a:ln>
              </c:spPr>
            </c:leaderLines>
            <c:extLst>
              <c:ext xmlns:c15="http://schemas.microsoft.com/office/drawing/2012/chart" uri="{CE6537A1-D6FC-4f65-9D91-7224C49458BB}"/>
            </c:extLst>
          </c:dLbls>
          <c:cat>
            <c:strRef>
              <c:f>'Daten-Vorlage'!$C$9:$L$9</c:f>
              <c:strCache>
                <c:ptCount val="10"/>
                <c:pt idx="0">
                  <c:v>Datenbereich01</c:v>
                </c:pt>
                <c:pt idx="1">
                  <c:v>Datenbereich02</c:v>
                </c:pt>
                <c:pt idx="2">
                  <c:v>Datenbereich03</c:v>
                </c:pt>
                <c:pt idx="3">
                  <c:v>Datenbereich04</c:v>
                </c:pt>
                <c:pt idx="4">
                  <c:v>Datenbereich05</c:v>
                </c:pt>
                <c:pt idx="5">
                  <c:v>Datenbereich06</c:v>
                </c:pt>
                <c:pt idx="6">
                  <c:v>Datenbereich07</c:v>
                </c:pt>
                <c:pt idx="7">
                  <c:v>Datenbereich08</c:v>
                </c:pt>
                <c:pt idx="8">
                  <c:v>Datenbereich09</c:v>
                </c:pt>
                <c:pt idx="9">
                  <c:v>Datenbereich10</c:v>
                </c:pt>
              </c:strCache>
            </c:strRef>
          </c:cat>
          <c:val>
            <c:numRef>
              <c:f>'Daten-Vorlage'!$C$10:$L$10</c:f>
              <c:numCache>
                <c:formatCode>#,##0.00</c:formatCode>
                <c:ptCount val="10"/>
                <c:pt idx="0">
                  <c:v>5</c:v>
                </c:pt>
                <c:pt idx="1">
                  <c:v>10</c:v>
                </c:pt>
                <c:pt idx="2">
                  <c:v>15</c:v>
                </c:pt>
                <c:pt idx="3">
                  <c:v>20</c:v>
                </c:pt>
                <c:pt idx="4">
                  <c:v>25</c:v>
                </c:pt>
                <c:pt idx="5">
                  <c:v>30</c:v>
                </c:pt>
                <c:pt idx="6">
                  <c:v>35</c:v>
                </c:pt>
                <c:pt idx="7">
                  <c:v>40</c:v>
                </c:pt>
                <c:pt idx="8">
                  <c:v>45</c:v>
                </c:pt>
                <c:pt idx="9">
                  <c:v>50</c:v>
                </c:pt>
              </c:numCache>
            </c:numRef>
          </c:val>
          <c:extLst>
            <c:ext xmlns:c16="http://schemas.microsoft.com/office/drawing/2014/chart" uri="{C3380CC4-5D6E-409C-BE32-E72D297353CC}">
              <c16:uniqueId val="{00000013-4394-42B1-88F2-ADFF17D5EE5E}"/>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4.8148270061670086E-2"/>
          <c:y val="0.89711368971197936"/>
          <c:w val="0.89657756603061478"/>
          <c:h val="8.5659465981390945E-2"/>
        </c:manualLayout>
      </c:layout>
      <c:overlay val="0"/>
      <c:spPr>
        <a:noFill/>
        <a:ln>
          <a:noFill/>
        </a:ln>
      </c:spPr>
      <c:txPr>
        <a:bodyPr/>
        <a:lstStyle/>
        <a:p>
          <a:pPr>
            <a:defRPr sz="800">
              <a:solidFill>
                <a:srgbClr val="080808"/>
              </a:solidFill>
              <a:latin typeface="+mn-lt"/>
              <a:cs typeface="Meta Offc" pitchFamily="34" charset="0"/>
            </a:defRPr>
          </a:pPr>
          <a:endParaRPr lang="en-US"/>
        </a:p>
      </c:txPr>
    </c:legend>
    <c:plotVisOnly val="1"/>
    <c:dispBlanksAs val="zero"/>
    <c:showDLblsOverMax val="0"/>
  </c:chart>
  <c:spPr>
    <a:noFill/>
    <a:ln>
      <a:noFill/>
    </a:ln>
  </c:spPr>
  <c:printSettings>
    <c:headerFooter/>
    <c:pageMargins b="0.78740157480314954" l="0.51181102362204722" r="0.51181102362204722" t="0.78740157480314954" header="0.31496062992126028" footer="0.31496062992126028"/>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99020432803041E-2"/>
          <c:y val="1.7065039954930986E-2"/>
          <c:w val="0.90539525325813142"/>
          <c:h val="0.75050590644773152"/>
        </c:manualLayout>
      </c:layout>
      <c:barChart>
        <c:barDir val="col"/>
        <c:grouping val="stacked"/>
        <c:varyColors val="0"/>
        <c:ser>
          <c:idx val="0"/>
          <c:order val="0"/>
          <c:tx>
            <c:strRef>
              <c:f>DataGraph!$L$22</c:f>
              <c:strCache>
                <c:ptCount val="1"/>
                <c:pt idx="0">
                  <c:v>Energiewirtschaft</c:v>
                </c:pt>
              </c:strCache>
            </c:strRef>
          </c:tx>
          <c:spPr>
            <a:solidFill>
              <a:schemeClr val="bg1">
                <a:alpha val="75000"/>
              </a:schemeClr>
            </a:solidFill>
            <a:ln w="12700">
              <a:solidFill>
                <a:schemeClr val="bg1">
                  <a:alpha val="75000"/>
                </a:schemeClr>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DataGraph!$M$22:$S$22</c:f>
              <c:numCache>
                <c:formatCode>#,##0.0</c:formatCode>
                <c:ptCount val="7"/>
                <c:pt idx="0">
                  <c:v>3.6545227651493786</c:v>
                </c:pt>
                <c:pt idx="1">
                  <c:v>2</c:v>
                </c:pt>
                <c:pt idx="2">
                  <c:v>2</c:v>
                </c:pt>
                <c:pt idx="3">
                  <c:v>2.3710415005417116</c:v>
                </c:pt>
                <c:pt idx="4">
                  <c:v>5.1756011524320584</c:v>
                </c:pt>
                <c:pt idx="5">
                  <c:v>8.903508607668277</c:v>
                </c:pt>
                <c:pt idx="6">
                  <c:v>70</c:v>
                </c:pt>
              </c:numCache>
            </c:numRef>
          </c:val>
          <c:extLst>
            <c:ext xmlns:c16="http://schemas.microsoft.com/office/drawing/2014/chart" uri="{C3380CC4-5D6E-409C-BE32-E72D297353CC}">
              <c16:uniqueId val="{00000000-1999-434C-9A06-BF0C01127F21}"/>
            </c:ext>
          </c:extLst>
        </c:ser>
        <c:ser>
          <c:idx val="1"/>
          <c:order val="1"/>
          <c:tx>
            <c:strRef>
              <c:f>DataGraph!$L$23</c:f>
              <c:strCache>
                <c:ptCount val="1"/>
                <c:pt idx="0">
                  <c:v>Industrie</c:v>
                </c:pt>
              </c:strCache>
            </c:strRef>
          </c:tx>
          <c:spPr>
            <a:solidFill>
              <a:schemeClr val="tx1"/>
            </a:solidFill>
            <a:ln w="12700">
              <a:solidFill>
                <a:schemeClr val="tx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DataGraph!$M$23:$S$23</c:f>
              <c:numCache>
                <c:formatCode>#,##0.0</c:formatCode>
                <c:ptCount val="7"/>
                <c:pt idx="0">
                  <c:v>13.892983990011539</c:v>
                </c:pt>
                <c:pt idx="1">
                  <c:v>23</c:v>
                </c:pt>
                <c:pt idx="2">
                  <c:v>19</c:v>
                </c:pt>
                <c:pt idx="3">
                  <c:v>11.376758499458303</c:v>
                </c:pt>
                <c:pt idx="4">
                  <c:v>16.295962599798219</c:v>
                </c:pt>
                <c:pt idx="5">
                  <c:v>18.324010059462587</c:v>
                </c:pt>
                <c:pt idx="6">
                  <c:v>25.5</c:v>
                </c:pt>
              </c:numCache>
            </c:numRef>
          </c:val>
          <c:extLst>
            <c:ext xmlns:c16="http://schemas.microsoft.com/office/drawing/2014/chart" uri="{C3380CC4-5D6E-409C-BE32-E72D297353CC}">
              <c16:uniqueId val="{00000001-1999-434C-9A06-BF0C01127F21}"/>
            </c:ext>
          </c:extLst>
        </c:ser>
        <c:ser>
          <c:idx val="2"/>
          <c:order val="2"/>
          <c:tx>
            <c:strRef>
              <c:f>DataGraph!$L$24</c:f>
              <c:strCache>
                <c:ptCount val="1"/>
                <c:pt idx="0">
                  <c:v>Inländischer Verkehr</c:v>
                </c:pt>
              </c:strCache>
            </c:strRef>
          </c:tx>
          <c:spPr>
            <a:solidFill>
              <a:schemeClr val="bg2"/>
            </a:solidFill>
            <a:ln w="12700">
              <a:solidFill>
                <a:schemeClr val="bg2"/>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DataGraph!$M$24:$S$24</c:f>
              <c:numCache>
                <c:formatCode>#,##0.0</c:formatCode>
                <c:ptCount val="7"/>
                <c:pt idx="0">
                  <c:v>2.7921055087240382E-2</c:v>
                </c:pt>
                <c:pt idx="1">
                  <c:v>0</c:v>
                </c:pt>
                <c:pt idx="2">
                  <c:v>0</c:v>
                </c:pt>
                <c:pt idx="3">
                  <c:v>0.6</c:v>
                </c:pt>
                <c:pt idx="4">
                  <c:v>3.8875896156994054</c:v>
                </c:pt>
                <c:pt idx="5">
                  <c:v>7.7117249727904387</c:v>
                </c:pt>
                <c:pt idx="6">
                  <c:v>7.5</c:v>
                </c:pt>
              </c:numCache>
            </c:numRef>
          </c:val>
          <c:extLst>
            <c:ext xmlns:c16="http://schemas.microsoft.com/office/drawing/2014/chart" uri="{C3380CC4-5D6E-409C-BE32-E72D297353CC}">
              <c16:uniqueId val="{00000002-1999-434C-9A06-BF0C01127F21}"/>
            </c:ext>
          </c:extLst>
        </c:ser>
        <c:ser>
          <c:idx val="3"/>
          <c:order val="3"/>
          <c:tx>
            <c:strRef>
              <c:f>DataGraph!$L$25</c:f>
              <c:strCache>
                <c:ptCount val="1"/>
                <c:pt idx="0">
                  <c:v>Gebäude</c:v>
                </c:pt>
              </c:strCache>
            </c:strRef>
          </c:tx>
          <c:spPr>
            <a:solidFill>
              <a:schemeClr val="tx2"/>
            </a:solidFill>
            <a:ln w="12700">
              <a:solidFill>
                <a:schemeClr val="tx2"/>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DataGraph!$M$25:$S$25</c:f>
              <c:numCache>
                <c:formatCode>#,##0.0</c:formatCode>
                <c:ptCount val="7"/>
                <c:pt idx="0">
                  <c:v>2.5872389760644614</c:v>
                </c:pt>
                <c:pt idx="1">
                  <c:v>2.1</c:v>
                </c:pt>
                <c:pt idx="2">
                  <c:v>0</c:v>
                </c:pt>
                <c:pt idx="3">
                  <c:v>0.8</c:v>
                </c:pt>
                <c:pt idx="4">
                  <c:v>0.27127755005149101</c:v>
                </c:pt>
                <c:pt idx="5">
                  <c:v>0.91365387216878469</c:v>
                </c:pt>
                <c:pt idx="6">
                  <c:v>0.78464268321003938</c:v>
                </c:pt>
              </c:numCache>
            </c:numRef>
          </c:val>
          <c:extLst>
            <c:ext xmlns:c16="http://schemas.microsoft.com/office/drawing/2014/chart" uri="{C3380CC4-5D6E-409C-BE32-E72D297353CC}">
              <c16:uniqueId val="{00000003-1999-434C-9A06-BF0C01127F21}"/>
            </c:ext>
          </c:extLst>
        </c:ser>
        <c:ser>
          <c:idx val="4"/>
          <c:order val="4"/>
          <c:tx>
            <c:strRef>
              <c:f>DataGraph!$L$26</c:f>
              <c:strCache>
                <c:ptCount val="1"/>
                <c:pt idx="0">
                  <c:v>Landwirtschaft</c:v>
                </c:pt>
              </c:strCache>
            </c:strRef>
          </c:tx>
          <c:spPr>
            <a:solidFill>
              <a:schemeClr val="accent1"/>
            </a:solidFill>
            <a:ln w="12700">
              <a:solidFill>
                <a:schemeClr val="accent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DataGraph!$M$26:$S$26</c:f>
              <c:numCache>
                <c:formatCode>#,##0.0</c:formatCode>
                <c:ptCount val="7"/>
                <c:pt idx="0">
                  <c:v>40.740340843913465</c:v>
                </c:pt>
                <c:pt idx="1">
                  <c:v>40.740340843913465</c:v>
                </c:pt>
                <c:pt idx="2">
                  <c:v>45</c:v>
                </c:pt>
                <c:pt idx="3">
                  <c:v>23</c:v>
                </c:pt>
                <c:pt idx="4">
                  <c:v>23.19838909205556</c:v>
                </c:pt>
                <c:pt idx="5">
                  <c:v>35.88606966524604</c:v>
                </c:pt>
                <c:pt idx="6">
                  <c:v>267.11736478757376</c:v>
                </c:pt>
              </c:numCache>
            </c:numRef>
          </c:val>
          <c:extLst>
            <c:ext xmlns:c16="http://schemas.microsoft.com/office/drawing/2014/chart" uri="{C3380CC4-5D6E-409C-BE32-E72D297353CC}">
              <c16:uniqueId val="{00000004-1999-434C-9A06-BF0C01127F21}"/>
            </c:ext>
          </c:extLst>
        </c:ser>
        <c:ser>
          <c:idx val="5"/>
          <c:order val="5"/>
          <c:tx>
            <c:strRef>
              <c:f>DataGraph!$L$27</c:f>
              <c:strCache>
                <c:ptCount val="1"/>
                <c:pt idx="0">
                  <c:v>Abfallwirtschaft</c:v>
                </c:pt>
              </c:strCache>
            </c:strRef>
          </c:tx>
          <c:spPr>
            <a:solidFill>
              <a:schemeClr val="accent2"/>
            </a:solidFill>
            <a:ln w="12700">
              <a:solidFill>
                <a:schemeClr val="accent2"/>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DataGraph!$M$27:$S$27</c:f>
              <c:numCache>
                <c:formatCode>#,##0.0</c:formatCode>
                <c:ptCount val="7"/>
                <c:pt idx="0">
                  <c:v>2.1155285975351341</c:v>
                </c:pt>
                <c:pt idx="1">
                  <c:v>2.1155285975351341</c:v>
                </c:pt>
                <c:pt idx="2">
                  <c:v>3</c:v>
                </c:pt>
                <c:pt idx="3">
                  <c:v>1.9</c:v>
                </c:pt>
                <c:pt idx="4">
                  <c:v>2.8827567592284811</c:v>
                </c:pt>
                <c:pt idx="5">
                  <c:v>3.1580286369801862</c:v>
                </c:pt>
                <c:pt idx="6">
                  <c:v>32</c:v>
                </c:pt>
              </c:numCache>
            </c:numRef>
          </c:val>
          <c:extLst>
            <c:ext xmlns:c16="http://schemas.microsoft.com/office/drawing/2014/chart" uri="{C3380CC4-5D6E-409C-BE32-E72D297353CC}">
              <c16:uniqueId val="{00000005-1999-434C-9A06-BF0C01127F21}"/>
            </c:ext>
          </c:extLst>
        </c:ser>
        <c:ser>
          <c:idx val="7"/>
          <c:order val="6"/>
          <c:tx>
            <c:strRef>
              <c:f>DataGraph!$L$29</c:f>
              <c:strCache>
                <c:ptCount val="1"/>
                <c:pt idx="0">
                  <c:v>FoCCS Energie</c:v>
                </c:pt>
              </c:strCache>
            </c:strRef>
          </c:tx>
          <c:spPr>
            <a:pattFill prst="dkUpDiag">
              <a:fgClr>
                <a:schemeClr val="bg1"/>
              </a:fgClr>
              <a:bgClr>
                <a:srgbClr val="FFFFFF"/>
              </a:bgClr>
            </a:pattFill>
            <a:ln w="12700">
              <a:solidFill>
                <a:schemeClr val="bg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DataGraph!$M$29:$S$29</c:f>
              <c:numCache>
                <c:formatCode>#,##0.0</c:formatCode>
                <c:ptCount val="7"/>
                <c:pt idx="0">
                  <c:v>1.7000000000000002</c:v>
                </c:pt>
                <c:pt idx="1">
                  <c:v>2</c:v>
                </c:pt>
                <c:pt idx="2">
                  <c:v>0</c:v>
                </c:pt>
                <c:pt idx="3">
                  <c:v>5</c:v>
                </c:pt>
                <c:pt idx="4">
                  <c:v>2.6005426429400234</c:v>
                </c:pt>
                <c:pt idx="5">
                  <c:v>3.1352605415769159</c:v>
                </c:pt>
                <c:pt idx="6">
                  <c:v>58.961541480423442</c:v>
                </c:pt>
              </c:numCache>
            </c:numRef>
          </c:val>
          <c:extLst>
            <c:ext xmlns:c16="http://schemas.microsoft.com/office/drawing/2014/chart" uri="{C3380CC4-5D6E-409C-BE32-E72D297353CC}">
              <c16:uniqueId val="{00000007-1999-434C-9A06-BF0C01127F21}"/>
            </c:ext>
          </c:extLst>
        </c:ser>
        <c:ser>
          <c:idx val="6"/>
          <c:order val="7"/>
          <c:tx>
            <c:strRef>
              <c:f>DataGraph!$L$28</c:f>
              <c:strCache>
                <c:ptCount val="1"/>
                <c:pt idx="0">
                  <c:v>FoCCS Industrie</c:v>
                </c:pt>
              </c:strCache>
            </c:strRef>
          </c:tx>
          <c:spPr>
            <a:pattFill prst="dkDnDiag">
              <a:fgClr>
                <a:schemeClr val="tx1"/>
              </a:fgClr>
              <a:bgClr>
                <a:srgbClr val="FFFFFF"/>
              </a:bgClr>
            </a:pattFill>
            <a:ln w="12700">
              <a:solidFill>
                <a:schemeClr val="tx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DataGraph!$M$28:$S$28</c:f>
              <c:numCache>
                <c:formatCode>#,##0.0</c:formatCode>
                <c:ptCount val="7"/>
                <c:pt idx="0">
                  <c:v>14.3</c:v>
                </c:pt>
                <c:pt idx="1">
                  <c:v>10.588235294117649</c:v>
                </c:pt>
                <c:pt idx="2">
                  <c:v>11</c:v>
                </c:pt>
                <c:pt idx="3">
                  <c:v>19.400000000000002</c:v>
                </c:pt>
                <c:pt idx="4">
                  <c:v>0</c:v>
                </c:pt>
                <c:pt idx="5">
                  <c:v>9.8015082100445152</c:v>
                </c:pt>
                <c:pt idx="6">
                  <c:v>72.857009883220087</c:v>
                </c:pt>
              </c:numCache>
            </c:numRef>
          </c:val>
          <c:extLst>
            <c:ext xmlns:c16="http://schemas.microsoft.com/office/drawing/2014/chart" uri="{C3380CC4-5D6E-409C-BE32-E72D297353CC}">
              <c16:uniqueId val="{00000006-1999-434C-9A06-BF0C01127F21}"/>
            </c:ext>
          </c:extLst>
        </c:ser>
        <c:ser>
          <c:idx val="8"/>
          <c:order val="8"/>
          <c:tx>
            <c:strRef>
              <c:f>DataGraph!$L$30</c:f>
              <c:strCache>
                <c:ptCount val="1"/>
                <c:pt idx="0">
                  <c:v>Fossiles CCU (mittelfristig)</c:v>
                </c:pt>
              </c:strCache>
            </c:strRef>
          </c:tx>
          <c:spPr>
            <a:pattFill prst="pct20">
              <a:fgClr>
                <a:schemeClr val="accent4"/>
              </a:fgClr>
              <a:bgClr>
                <a:srgbClr val="FFFFFF"/>
              </a:bgClr>
            </a:pattFill>
            <a:ln w="12700">
              <a:solidFill>
                <a:schemeClr val="accent4"/>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DataGraph!$M$30:$S$30</c:f>
              <c:numCache>
                <c:formatCode>#,##0.0</c:formatCode>
                <c:ptCount val="7"/>
                <c:pt idx="0">
                  <c:v>0</c:v>
                </c:pt>
                <c:pt idx="1">
                  <c:v>4.4117647058823515</c:v>
                </c:pt>
                <c:pt idx="2">
                  <c:v>0</c:v>
                </c:pt>
                <c:pt idx="3">
                  <c:v>0</c:v>
                </c:pt>
                <c:pt idx="4">
                  <c:v>0</c:v>
                </c:pt>
                <c:pt idx="5">
                  <c:v>0</c:v>
                </c:pt>
                <c:pt idx="6">
                  <c:v>56.942015882005848</c:v>
                </c:pt>
              </c:numCache>
            </c:numRef>
          </c:val>
          <c:extLst xmlns:c15="http://schemas.microsoft.com/office/drawing/2012/chart">
            <c:ext xmlns:c16="http://schemas.microsoft.com/office/drawing/2014/chart" uri="{C3380CC4-5D6E-409C-BE32-E72D297353CC}">
              <c16:uniqueId val="{00000008-1999-434C-9A06-BF0C01127F21}"/>
            </c:ext>
          </c:extLst>
        </c:ser>
        <c:dLbls>
          <c:showLegendKey val="0"/>
          <c:showVal val="0"/>
          <c:showCatName val="0"/>
          <c:showSerName val="0"/>
          <c:showPercent val="0"/>
          <c:showBubbleSize val="0"/>
        </c:dLbls>
        <c:gapWidth val="150"/>
        <c:overlap val="100"/>
        <c:axId val="399557864"/>
        <c:axId val="399558256"/>
        <c:extLst/>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THG-Erzeugung [Mt CO</a:t>
                </a:r>
                <a:r>
                  <a:rPr lang="en-US" sz="1600" baseline="-25000"/>
                  <a:t>2</a:t>
                </a:r>
                <a:r>
                  <a:rPr lang="en-US" sz="1600"/>
                  <a:t>-Äq]</a:t>
                </a:r>
              </a:p>
            </c:rich>
          </c:tx>
          <c:layout>
            <c:manualLayout>
              <c:xMode val="edge"/>
              <c:yMode val="edge"/>
              <c:x val="5.2164322309546408E-3"/>
              <c:y val="0.22165633994983328"/>
            </c:manualLayout>
          </c:layout>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4.6742730006515479E-2"/>
          <c:y val="0.87366595804938552"/>
          <c:w val="0.91786109533267224"/>
          <c:h val="0.12633404195061454"/>
        </c:manualLayout>
      </c:layout>
      <c:overlay val="0"/>
      <c:spPr>
        <a:noFill/>
        <a:ln>
          <a:noFill/>
        </a:ln>
      </c:spPr>
      <c:txPr>
        <a:bodyPr/>
        <a:lstStyle/>
        <a:p>
          <a:pPr>
            <a:defRPr sz="1600"/>
          </a:pPr>
          <a:endParaRPr lang="en-US"/>
        </a:p>
      </c:txPr>
    </c:legend>
    <c:plotVisOnly val="1"/>
    <c:dispBlanksAs val="gap"/>
    <c:showDLblsOverMax val="0"/>
  </c:chart>
  <c:spPr>
    <a:noFill/>
    <a:ln>
      <a:solidFill>
        <a:srgbClr val="4B4B4D">
          <a:alpha val="75000"/>
        </a:srgbClr>
      </a:solid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6776563842662E-2"/>
          <c:y val="1.7065039954930986E-2"/>
          <c:w val="0.89338608982340462"/>
          <c:h val="0.73010268359312225"/>
        </c:manualLayout>
      </c:layout>
      <c:barChart>
        <c:barDir val="col"/>
        <c:grouping val="percentStacked"/>
        <c:varyColors val="0"/>
        <c:ser>
          <c:idx val="0"/>
          <c:order val="0"/>
          <c:tx>
            <c:strRef>
              <c:f>DataGraph!$L$22</c:f>
              <c:strCache>
                <c:ptCount val="1"/>
                <c:pt idx="0">
                  <c:v>Energiewirtschaft</c:v>
                </c:pt>
              </c:strCache>
            </c:strRef>
          </c:tx>
          <c:spPr>
            <a:solidFill>
              <a:schemeClr val="bg1">
                <a:alpha val="75000"/>
              </a:schemeClr>
            </a:solidFill>
            <a:ln w="12700">
              <a:solidFill>
                <a:schemeClr val="bg1">
                  <a:alpha val="75000"/>
                </a:schemeClr>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DataGraph!$M$22:$S$22</c:f>
              <c:numCache>
                <c:formatCode>#,##0.0</c:formatCode>
                <c:ptCount val="7"/>
                <c:pt idx="0">
                  <c:v>3.6545227651493786</c:v>
                </c:pt>
                <c:pt idx="1">
                  <c:v>2</c:v>
                </c:pt>
                <c:pt idx="2">
                  <c:v>2</c:v>
                </c:pt>
                <c:pt idx="3">
                  <c:v>2.3710415005417116</c:v>
                </c:pt>
                <c:pt idx="4">
                  <c:v>5.1756011524320584</c:v>
                </c:pt>
                <c:pt idx="5">
                  <c:v>8.903508607668277</c:v>
                </c:pt>
                <c:pt idx="6">
                  <c:v>70</c:v>
                </c:pt>
              </c:numCache>
            </c:numRef>
          </c:val>
          <c:extLst>
            <c:ext xmlns:c16="http://schemas.microsoft.com/office/drawing/2014/chart" uri="{C3380CC4-5D6E-409C-BE32-E72D297353CC}">
              <c16:uniqueId val="{00000000-B0A8-4AEB-AC9B-03786C30008A}"/>
            </c:ext>
          </c:extLst>
        </c:ser>
        <c:ser>
          <c:idx val="1"/>
          <c:order val="1"/>
          <c:tx>
            <c:strRef>
              <c:f>DataGraph!$L$23</c:f>
              <c:strCache>
                <c:ptCount val="1"/>
                <c:pt idx="0">
                  <c:v>Industrie</c:v>
                </c:pt>
              </c:strCache>
            </c:strRef>
          </c:tx>
          <c:spPr>
            <a:solidFill>
              <a:schemeClr val="tx1"/>
            </a:solidFill>
            <a:ln w="12700">
              <a:solidFill>
                <a:schemeClr val="tx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DataGraph!$M$23:$S$23</c:f>
              <c:numCache>
                <c:formatCode>#,##0.0</c:formatCode>
                <c:ptCount val="7"/>
                <c:pt idx="0">
                  <c:v>13.892983990011539</c:v>
                </c:pt>
                <c:pt idx="1">
                  <c:v>23</c:v>
                </c:pt>
                <c:pt idx="2">
                  <c:v>19</c:v>
                </c:pt>
                <c:pt idx="3">
                  <c:v>11.376758499458303</c:v>
                </c:pt>
                <c:pt idx="4">
                  <c:v>16.295962599798219</c:v>
                </c:pt>
                <c:pt idx="5">
                  <c:v>18.324010059462587</c:v>
                </c:pt>
                <c:pt idx="6">
                  <c:v>25.5</c:v>
                </c:pt>
              </c:numCache>
            </c:numRef>
          </c:val>
          <c:extLst>
            <c:ext xmlns:c16="http://schemas.microsoft.com/office/drawing/2014/chart" uri="{C3380CC4-5D6E-409C-BE32-E72D297353CC}">
              <c16:uniqueId val="{00000001-B0A8-4AEB-AC9B-03786C30008A}"/>
            </c:ext>
          </c:extLst>
        </c:ser>
        <c:ser>
          <c:idx val="2"/>
          <c:order val="2"/>
          <c:tx>
            <c:strRef>
              <c:f>DataGraph!$L$24</c:f>
              <c:strCache>
                <c:ptCount val="1"/>
                <c:pt idx="0">
                  <c:v>Inländischer Verkehr</c:v>
                </c:pt>
              </c:strCache>
            </c:strRef>
          </c:tx>
          <c:spPr>
            <a:solidFill>
              <a:schemeClr val="bg2"/>
            </a:solidFill>
            <a:ln w="12700">
              <a:solidFill>
                <a:schemeClr val="bg2"/>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DataGraph!$M$24:$S$24</c:f>
              <c:numCache>
                <c:formatCode>#,##0.0</c:formatCode>
                <c:ptCount val="7"/>
                <c:pt idx="0">
                  <c:v>2.7921055087240382E-2</c:v>
                </c:pt>
                <c:pt idx="1">
                  <c:v>0</c:v>
                </c:pt>
                <c:pt idx="2">
                  <c:v>0</c:v>
                </c:pt>
                <c:pt idx="3">
                  <c:v>0.6</c:v>
                </c:pt>
                <c:pt idx="4">
                  <c:v>3.8875896156994054</c:v>
                </c:pt>
                <c:pt idx="5">
                  <c:v>7.7117249727904387</c:v>
                </c:pt>
                <c:pt idx="6">
                  <c:v>7.5</c:v>
                </c:pt>
              </c:numCache>
            </c:numRef>
          </c:val>
          <c:extLst>
            <c:ext xmlns:c16="http://schemas.microsoft.com/office/drawing/2014/chart" uri="{C3380CC4-5D6E-409C-BE32-E72D297353CC}">
              <c16:uniqueId val="{00000002-B0A8-4AEB-AC9B-03786C30008A}"/>
            </c:ext>
          </c:extLst>
        </c:ser>
        <c:ser>
          <c:idx val="3"/>
          <c:order val="3"/>
          <c:tx>
            <c:strRef>
              <c:f>DataGraph!$L$25</c:f>
              <c:strCache>
                <c:ptCount val="1"/>
                <c:pt idx="0">
                  <c:v>Gebäude</c:v>
                </c:pt>
              </c:strCache>
            </c:strRef>
          </c:tx>
          <c:spPr>
            <a:solidFill>
              <a:schemeClr val="tx2"/>
            </a:solidFill>
            <a:ln w="12700">
              <a:solidFill>
                <a:schemeClr val="tx2"/>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DataGraph!$M$25:$S$25</c:f>
              <c:numCache>
                <c:formatCode>#,##0.0</c:formatCode>
                <c:ptCount val="7"/>
                <c:pt idx="0">
                  <c:v>2.5872389760644614</c:v>
                </c:pt>
                <c:pt idx="1">
                  <c:v>2.1</c:v>
                </c:pt>
                <c:pt idx="2">
                  <c:v>0</c:v>
                </c:pt>
                <c:pt idx="3">
                  <c:v>0.8</c:v>
                </c:pt>
                <c:pt idx="4">
                  <c:v>0.27127755005149101</c:v>
                </c:pt>
                <c:pt idx="5">
                  <c:v>0.91365387216878469</c:v>
                </c:pt>
                <c:pt idx="6">
                  <c:v>0.78464268321003938</c:v>
                </c:pt>
              </c:numCache>
            </c:numRef>
          </c:val>
          <c:extLst>
            <c:ext xmlns:c16="http://schemas.microsoft.com/office/drawing/2014/chart" uri="{C3380CC4-5D6E-409C-BE32-E72D297353CC}">
              <c16:uniqueId val="{00000003-B0A8-4AEB-AC9B-03786C30008A}"/>
            </c:ext>
          </c:extLst>
        </c:ser>
        <c:ser>
          <c:idx val="4"/>
          <c:order val="4"/>
          <c:tx>
            <c:strRef>
              <c:f>DataGraph!$L$26</c:f>
              <c:strCache>
                <c:ptCount val="1"/>
                <c:pt idx="0">
                  <c:v>Landwirtschaft</c:v>
                </c:pt>
              </c:strCache>
            </c:strRef>
          </c:tx>
          <c:spPr>
            <a:solidFill>
              <a:schemeClr val="accent1"/>
            </a:solidFill>
            <a:ln w="12700">
              <a:solidFill>
                <a:schemeClr val="accent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DataGraph!$M$26:$S$26</c:f>
              <c:numCache>
                <c:formatCode>#,##0.0</c:formatCode>
                <c:ptCount val="7"/>
                <c:pt idx="0">
                  <c:v>40.740340843913465</c:v>
                </c:pt>
                <c:pt idx="1">
                  <c:v>40.740340843913465</c:v>
                </c:pt>
                <c:pt idx="2">
                  <c:v>45</c:v>
                </c:pt>
                <c:pt idx="3">
                  <c:v>23</c:v>
                </c:pt>
                <c:pt idx="4">
                  <c:v>23.19838909205556</c:v>
                </c:pt>
                <c:pt idx="5">
                  <c:v>35.88606966524604</c:v>
                </c:pt>
                <c:pt idx="6">
                  <c:v>267.11736478757376</c:v>
                </c:pt>
              </c:numCache>
            </c:numRef>
          </c:val>
          <c:extLst>
            <c:ext xmlns:c16="http://schemas.microsoft.com/office/drawing/2014/chart" uri="{C3380CC4-5D6E-409C-BE32-E72D297353CC}">
              <c16:uniqueId val="{00000004-B0A8-4AEB-AC9B-03786C30008A}"/>
            </c:ext>
          </c:extLst>
        </c:ser>
        <c:ser>
          <c:idx val="5"/>
          <c:order val="5"/>
          <c:tx>
            <c:strRef>
              <c:f>DataGraph!$L$27</c:f>
              <c:strCache>
                <c:ptCount val="1"/>
                <c:pt idx="0">
                  <c:v>Abfallwirtschaft</c:v>
                </c:pt>
              </c:strCache>
            </c:strRef>
          </c:tx>
          <c:spPr>
            <a:solidFill>
              <a:schemeClr val="accent2"/>
            </a:solidFill>
            <a:ln w="12700">
              <a:solidFill>
                <a:schemeClr val="accent2"/>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DataGraph!$M$27:$S$27</c:f>
              <c:numCache>
                <c:formatCode>#,##0.0</c:formatCode>
                <c:ptCount val="7"/>
                <c:pt idx="0">
                  <c:v>2.1155285975351341</c:v>
                </c:pt>
                <c:pt idx="1">
                  <c:v>2.1155285975351341</c:v>
                </c:pt>
                <c:pt idx="2">
                  <c:v>3</c:v>
                </c:pt>
                <c:pt idx="3">
                  <c:v>1.9</c:v>
                </c:pt>
                <c:pt idx="4">
                  <c:v>2.8827567592284811</c:v>
                </c:pt>
                <c:pt idx="5">
                  <c:v>3.1580286369801862</c:v>
                </c:pt>
                <c:pt idx="6">
                  <c:v>32</c:v>
                </c:pt>
              </c:numCache>
            </c:numRef>
          </c:val>
          <c:extLst>
            <c:ext xmlns:c16="http://schemas.microsoft.com/office/drawing/2014/chart" uri="{C3380CC4-5D6E-409C-BE32-E72D297353CC}">
              <c16:uniqueId val="{00000005-B0A8-4AEB-AC9B-03786C30008A}"/>
            </c:ext>
          </c:extLst>
        </c:ser>
        <c:ser>
          <c:idx val="7"/>
          <c:order val="6"/>
          <c:tx>
            <c:strRef>
              <c:f>DataGraph!$L$29</c:f>
              <c:strCache>
                <c:ptCount val="1"/>
                <c:pt idx="0">
                  <c:v>FoCCS Energie</c:v>
                </c:pt>
              </c:strCache>
            </c:strRef>
          </c:tx>
          <c:spPr>
            <a:pattFill prst="dkUpDiag">
              <a:fgClr>
                <a:schemeClr val="bg1"/>
              </a:fgClr>
              <a:bgClr>
                <a:srgbClr val="FFFFFF"/>
              </a:bgClr>
            </a:pattFill>
            <a:ln w="12700">
              <a:solidFill>
                <a:schemeClr val="bg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DataGraph!$M$29:$S$29</c:f>
              <c:numCache>
                <c:formatCode>#,##0.0</c:formatCode>
                <c:ptCount val="7"/>
                <c:pt idx="0">
                  <c:v>1.7000000000000002</c:v>
                </c:pt>
                <c:pt idx="1">
                  <c:v>2</c:v>
                </c:pt>
                <c:pt idx="2">
                  <c:v>0</c:v>
                </c:pt>
                <c:pt idx="3">
                  <c:v>5</c:v>
                </c:pt>
                <c:pt idx="4">
                  <c:v>2.6005426429400234</c:v>
                </c:pt>
                <c:pt idx="5">
                  <c:v>3.1352605415769159</c:v>
                </c:pt>
                <c:pt idx="6">
                  <c:v>58.961541480423442</c:v>
                </c:pt>
              </c:numCache>
            </c:numRef>
          </c:val>
          <c:extLst>
            <c:ext xmlns:c16="http://schemas.microsoft.com/office/drawing/2014/chart" uri="{C3380CC4-5D6E-409C-BE32-E72D297353CC}">
              <c16:uniqueId val="{00000006-B0A8-4AEB-AC9B-03786C30008A}"/>
            </c:ext>
          </c:extLst>
        </c:ser>
        <c:ser>
          <c:idx val="6"/>
          <c:order val="7"/>
          <c:tx>
            <c:strRef>
              <c:f>DataGraph!$L$28</c:f>
              <c:strCache>
                <c:ptCount val="1"/>
                <c:pt idx="0">
                  <c:v>FoCCS Industrie</c:v>
                </c:pt>
              </c:strCache>
            </c:strRef>
          </c:tx>
          <c:spPr>
            <a:pattFill prst="dkDnDiag">
              <a:fgClr>
                <a:schemeClr val="tx1"/>
              </a:fgClr>
              <a:bgClr>
                <a:srgbClr val="FFFFFF"/>
              </a:bgClr>
            </a:pattFill>
            <a:ln w="12700">
              <a:solidFill>
                <a:schemeClr val="tx1"/>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DataGraph!$M$28:$S$28</c:f>
              <c:numCache>
                <c:formatCode>#,##0.0</c:formatCode>
                <c:ptCount val="7"/>
                <c:pt idx="0">
                  <c:v>14.3</c:v>
                </c:pt>
                <c:pt idx="1">
                  <c:v>10.588235294117649</c:v>
                </c:pt>
                <c:pt idx="2">
                  <c:v>11</c:v>
                </c:pt>
                <c:pt idx="3">
                  <c:v>19.400000000000002</c:v>
                </c:pt>
                <c:pt idx="4">
                  <c:v>0</c:v>
                </c:pt>
                <c:pt idx="5">
                  <c:v>9.8015082100445152</c:v>
                </c:pt>
                <c:pt idx="6">
                  <c:v>72.857009883220087</c:v>
                </c:pt>
              </c:numCache>
            </c:numRef>
          </c:val>
          <c:extLst>
            <c:ext xmlns:c16="http://schemas.microsoft.com/office/drawing/2014/chart" uri="{C3380CC4-5D6E-409C-BE32-E72D297353CC}">
              <c16:uniqueId val="{00000007-B0A8-4AEB-AC9B-03786C30008A}"/>
            </c:ext>
          </c:extLst>
        </c:ser>
        <c:ser>
          <c:idx val="8"/>
          <c:order val="8"/>
          <c:tx>
            <c:strRef>
              <c:f>DataGraph!$L$30</c:f>
              <c:strCache>
                <c:ptCount val="1"/>
                <c:pt idx="0">
                  <c:v>Fossiles CCU (mittelfristig)</c:v>
                </c:pt>
              </c:strCache>
            </c:strRef>
          </c:tx>
          <c:spPr>
            <a:pattFill prst="pct20">
              <a:fgClr>
                <a:schemeClr val="accent4"/>
              </a:fgClr>
              <a:bgClr>
                <a:srgbClr val="FFFFFF"/>
              </a:bgClr>
            </a:pattFill>
            <a:ln w="12700">
              <a:solidFill>
                <a:schemeClr val="accent4"/>
              </a:solidFill>
            </a:ln>
          </c:spPr>
          <c:invertIfNegative val="0"/>
          <c:cat>
            <c:strRef>
              <c:f>DataGraph!$M$21:$S$21</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DataGraph!$M$30:$S$30</c:f>
              <c:numCache>
                <c:formatCode>#,##0.0</c:formatCode>
                <c:ptCount val="7"/>
                <c:pt idx="0">
                  <c:v>0</c:v>
                </c:pt>
                <c:pt idx="1">
                  <c:v>4.4117647058823515</c:v>
                </c:pt>
                <c:pt idx="2">
                  <c:v>0</c:v>
                </c:pt>
                <c:pt idx="3">
                  <c:v>0</c:v>
                </c:pt>
                <c:pt idx="4">
                  <c:v>0</c:v>
                </c:pt>
                <c:pt idx="5">
                  <c:v>0</c:v>
                </c:pt>
                <c:pt idx="6">
                  <c:v>56.942015882005848</c:v>
                </c:pt>
              </c:numCache>
            </c:numRef>
          </c:val>
          <c:extLst xmlns:c15="http://schemas.microsoft.com/office/drawing/2012/chart">
            <c:ext xmlns:c16="http://schemas.microsoft.com/office/drawing/2014/chart" uri="{C3380CC4-5D6E-409C-BE32-E72D297353CC}">
              <c16:uniqueId val="{00000008-B0A8-4AEB-AC9B-03786C30008A}"/>
            </c:ext>
          </c:extLst>
        </c:ser>
        <c:dLbls>
          <c:showLegendKey val="0"/>
          <c:showVal val="0"/>
          <c:showCatName val="0"/>
          <c:showSerName val="0"/>
          <c:showPercent val="0"/>
          <c:showBubbleSize val="0"/>
        </c:dLbls>
        <c:gapWidth val="150"/>
        <c:overlap val="100"/>
        <c:axId val="399557864"/>
        <c:axId val="399558256"/>
        <c:extLst/>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THG-Erzeugung [Mt CO</a:t>
                </a:r>
                <a:r>
                  <a:rPr lang="en-US" sz="1600" baseline="-25000"/>
                  <a:t>2</a:t>
                </a:r>
                <a:r>
                  <a:rPr lang="en-US" sz="1600"/>
                  <a:t>äq]</a:t>
                </a:r>
              </a:p>
            </c:rich>
          </c:tx>
          <c:layout>
            <c:manualLayout>
              <c:xMode val="edge"/>
              <c:yMode val="edge"/>
              <c:x val="5.2164322309546408E-3"/>
              <c:y val="0.22165633994983328"/>
            </c:manualLayout>
          </c:layout>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4.4515546358486931E-2"/>
          <c:y val="0.88186951631046118"/>
          <c:w val="0.95325725396534311"/>
          <c:h val="0.10792640205688575"/>
        </c:manualLayout>
      </c:layout>
      <c:overlay val="0"/>
      <c:spPr>
        <a:noFill/>
        <a:ln>
          <a:noFill/>
        </a:ln>
      </c:spPr>
      <c:txPr>
        <a:bodyPr/>
        <a:lstStyle/>
        <a:p>
          <a:pPr>
            <a:defRPr sz="1600"/>
          </a:pPr>
          <a:endParaRPr lang="en-US"/>
        </a:p>
      </c:txPr>
    </c:legend>
    <c:plotVisOnly val="1"/>
    <c:dispBlanksAs val="gap"/>
    <c:showDLblsOverMax val="0"/>
  </c:chart>
  <c:spPr>
    <a:noFill/>
    <a:ln>
      <a:solidFill>
        <a:srgbClr val="4B4B4D">
          <a:alpha val="75000"/>
        </a:srgbClr>
      </a:solid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52102544668546E-2"/>
          <c:y val="1.7065039954930986E-2"/>
          <c:w val="0.89651801128468567"/>
          <c:h val="0.74640683701302046"/>
        </c:manualLayout>
      </c:layout>
      <c:barChart>
        <c:barDir val="col"/>
        <c:grouping val="stacked"/>
        <c:varyColors val="0"/>
        <c:ser>
          <c:idx val="8"/>
          <c:order val="0"/>
          <c:tx>
            <c:strRef>
              <c:f>DataGraph!$L$35</c:f>
              <c:strCache>
                <c:ptCount val="1"/>
                <c:pt idx="0">
                  <c:v>BECCS (Industrie)</c:v>
                </c:pt>
              </c:strCache>
            </c:strRef>
          </c:tx>
          <c:spPr>
            <a:solidFill>
              <a:schemeClr val="bg1"/>
            </a:solidFill>
            <a:ln w="12700">
              <a:solidFill>
                <a:schemeClr val="bg1"/>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DataGraph!$M$35:$S$35</c:f>
              <c:numCache>
                <c:formatCode>#,##0.0</c:formatCode>
                <c:ptCount val="7"/>
                <c:pt idx="0">
                  <c:v>-36</c:v>
                </c:pt>
                <c:pt idx="1">
                  <c:v>-4.9411764705882355</c:v>
                </c:pt>
                <c:pt idx="2">
                  <c:v>-9</c:v>
                </c:pt>
                <c:pt idx="3">
                  <c:v>-6.4</c:v>
                </c:pt>
                <c:pt idx="4">
                  <c:v>0</c:v>
                </c:pt>
                <c:pt idx="5">
                  <c:v>-3.7305568085692</c:v>
                </c:pt>
                <c:pt idx="6">
                  <c:v>0</c:v>
                </c:pt>
              </c:numCache>
            </c:numRef>
          </c:val>
          <c:extLst>
            <c:ext xmlns:c16="http://schemas.microsoft.com/office/drawing/2014/chart" uri="{C3380CC4-5D6E-409C-BE32-E72D297353CC}">
              <c16:uniqueId val="{00000008-807F-4844-A9D7-69FCA8A0DD03}"/>
            </c:ext>
          </c:extLst>
        </c:ser>
        <c:ser>
          <c:idx val="9"/>
          <c:order val="1"/>
          <c:tx>
            <c:strRef>
              <c:f>DataGraph!$L$36</c:f>
              <c:strCache>
                <c:ptCount val="1"/>
                <c:pt idx="0">
                  <c:v>BECCS (Energie)</c:v>
                </c:pt>
              </c:strCache>
            </c:strRef>
          </c:tx>
          <c:spPr>
            <a:solidFill>
              <a:schemeClr val="tx1"/>
            </a:solidFill>
            <a:ln w="12700">
              <a:solidFill>
                <a:schemeClr val="tx1"/>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DataGraph!$M$36:$S$36</c:f>
              <c:numCache>
                <c:formatCode>#,##0.0</c:formatCode>
                <c:ptCount val="7"/>
                <c:pt idx="0">
                  <c:v>-1.2093608571428567</c:v>
                </c:pt>
                <c:pt idx="1">
                  <c:v>-10</c:v>
                </c:pt>
                <c:pt idx="2">
                  <c:v>-11</c:v>
                </c:pt>
                <c:pt idx="3">
                  <c:v>0</c:v>
                </c:pt>
                <c:pt idx="4">
                  <c:v>0</c:v>
                </c:pt>
                <c:pt idx="5">
                  <c:v>-14.128244611349297</c:v>
                </c:pt>
                <c:pt idx="6">
                  <c:v>-56.218184732698603</c:v>
                </c:pt>
              </c:numCache>
            </c:numRef>
          </c:val>
          <c:extLst>
            <c:ext xmlns:c16="http://schemas.microsoft.com/office/drawing/2014/chart" uri="{C3380CC4-5D6E-409C-BE32-E72D297353CC}">
              <c16:uniqueId val="{00000009-807F-4844-A9D7-69FCA8A0DD03}"/>
            </c:ext>
          </c:extLst>
        </c:ser>
        <c:ser>
          <c:idx val="0"/>
          <c:order val="2"/>
          <c:tx>
            <c:strRef>
              <c:f>DataGraph!$L$37</c:f>
              <c:strCache>
                <c:ptCount val="1"/>
                <c:pt idx="0">
                  <c:v>BCCS nicht-energetisch (Industrie)</c:v>
                </c:pt>
              </c:strCache>
            </c:strRef>
          </c:tx>
          <c:spPr>
            <a:solidFill>
              <a:schemeClr val="bg2"/>
            </a:solidFill>
            <a:ln w="12700">
              <a:solidFill>
                <a:schemeClr val="bg2"/>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DataGraph!$M$37:$S$37</c:f>
              <c:numCache>
                <c:formatCode>#,##0.0</c:formatCode>
                <c:ptCount val="7"/>
                <c:pt idx="0">
                  <c:v>0</c:v>
                </c:pt>
                <c:pt idx="1">
                  <c:v>0</c:v>
                </c:pt>
                <c:pt idx="2">
                  <c:v>0</c:v>
                </c:pt>
                <c:pt idx="3">
                  <c:v>-8</c:v>
                </c:pt>
                <c:pt idx="4">
                  <c:v>0</c:v>
                </c:pt>
                <c:pt idx="5">
                  <c:v>0</c:v>
                </c:pt>
                <c:pt idx="6">
                  <c:v>0</c:v>
                </c:pt>
              </c:numCache>
            </c:numRef>
          </c:val>
          <c:extLst xmlns:c15="http://schemas.microsoft.com/office/drawing/2012/chart">
            <c:ext xmlns:c16="http://schemas.microsoft.com/office/drawing/2014/chart" uri="{C3380CC4-5D6E-409C-BE32-E72D297353CC}">
              <c16:uniqueId val="{00000000-807F-4844-A9D7-69FCA8A0DD03}"/>
            </c:ext>
          </c:extLst>
        </c:ser>
        <c:ser>
          <c:idx val="13"/>
          <c:order val="3"/>
          <c:tx>
            <c:strRef>
              <c:f>DataGraph!$L$38</c:f>
              <c:strCache>
                <c:ptCount val="1"/>
                <c:pt idx="0">
                  <c:v>BWACCS (Energie)</c:v>
                </c:pt>
              </c:strCache>
            </c:strRef>
          </c:tx>
          <c:spPr>
            <a:solidFill>
              <a:schemeClr val="tx2"/>
            </a:solidFill>
            <a:ln w="12700">
              <a:solidFill>
                <a:schemeClr val="tx2"/>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DataGraph!$M$38:$S$38</c:f>
              <c:numCache>
                <c:formatCode>#,##0.0</c:formatCode>
                <c:ptCount val="7"/>
                <c:pt idx="0">
                  <c:v>0</c:v>
                </c:pt>
                <c:pt idx="1">
                  <c:v>0</c:v>
                </c:pt>
                <c:pt idx="2">
                  <c:v>0</c:v>
                </c:pt>
                <c:pt idx="3">
                  <c:v>-3.2</c:v>
                </c:pt>
                <c:pt idx="4">
                  <c:v>-5.9001254138247949</c:v>
                </c:pt>
                <c:pt idx="5">
                  <c:v>-7.1505942176315624</c:v>
                </c:pt>
                <c:pt idx="6">
                  <c:v>0</c:v>
                </c:pt>
              </c:numCache>
            </c:numRef>
          </c:val>
          <c:extLst>
            <c:ext xmlns:c16="http://schemas.microsoft.com/office/drawing/2014/chart" uri="{C3380CC4-5D6E-409C-BE32-E72D297353CC}">
              <c16:uniqueId val="{00000000-BEC0-41AF-BA88-FEFB8571DCFF}"/>
            </c:ext>
          </c:extLst>
        </c:ser>
        <c:ser>
          <c:idx val="14"/>
          <c:order val="4"/>
          <c:tx>
            <c:strRef>
              <c:f>DataGraph!$L$39</c:f>
              <c:strCache>
                <c:ptCount val="1"/>
                <c:pt idx="0">
                  <c:v>BCCU (mittelfristig)</c:v>
                </c:pt>
              </c:strCache>
            </c:strRef>
          </c:tx>
          <c:spPr>
            <a:pattFill prst="pct20">
              <a:fgClr>
                <a:schemeClr val="accent4"/>
              </a:fgClr>
              <a:bgClr>
                <a:srgbClr val="FFFFFF"/>
              </a:bgClr>
            </a:pattFill>
            <a:ln w="12700">
              <a:solidFill>
                <a:schemeClr val="accent4"/>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DataGraph!$M$39:$S$39</c:f>
              <c:numCache>
                <c:formatCode>#,##0.0</c:formatCode>
                <c:ptCount val="7"/>
                <c:pt idx="0">
                  <c:v>0</c:v>
                </c:pt>
                <c:pt idx="1">
                  <c:v>-2.0588235294117645</c:v>
                </c:pt>
                <c:pt idx="2">
                  <c:v>0</c:v>
                </c:pt>
                <c:pt idx="3">
                  <c:v>0</c:v>
                </c:pt>
                <c:pt idx="4">
                  <c:v>0</c:v>
                </c:pt>
                <c:pt idx="5">
                  <c:v>0</c:v>
                </c:pt>
                <c:pt idx="6">
                  <c:v>-1.442400153090059</c:v>
                </c:pt>
              </c:numCache>
            </c:numRef>
          </c:val>
          <c:extLst>
            <c:ext xmlns:c16="http://schemas.microsoft.com/office/drawing/2014/chart" uri="{C3380CC4-5D6E-409C-BE32-E72D297353CC}">
              <c16:uniqueId val="{00000001-BEC0-41AF-BA88-FEFB8571DCFF}"/>
            </c:ext>
          </c:extLst>
        </c:ser>
        <c:ser>
          <c:idx val="10"/>
          <c:order val="5"/>
          <c:tx>
            <c:strRef>
              <c:f>DataGraph!$L$40</c:f>
              <c:strCache>
                <c:ptCount val="1"/>
                <c:pt idx="0">
                  <c:v>DACCS</c:v>
                </c:pt>
              </c:strCache>
            </c:strRef>
          </c:tx>
          <c:spPr>
            <a:solidFill>
              <a:schemeClr val="accent1"/>
            </a:solidFill>
            <a:ln w="12700">
              <a:solidFill>
                <a:schemeClr val="accent1"/>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DataGraph!$M$40:$S$40</c:f>
              <c:numCache>
                <c:formatCode>#,##0.0</c:formatCode>
                <c:ptCount val="7"/>
                <c:pt idx="0">
                  <c:v>-20</c:v>
                </c:pt>
                <c:pt idx="1">
                  <c:v>0</c:v>
                </c:pt>
                <c:pt idx="2">
                  <c:v>-19.5</c:v>
                </c:pt>
                <c:pt idx="3">
                  <c:v>-2.5</c:v>
                </c:pt>
                <c:pt idx="4">
                  <c:v>0</c:v>
                </c:pt>
                <c:pt idx="5">
                  <c:v>-34.190228893423097</c:v>
                </c:pt>
                <c:pt idx="6">
                  <c:v>-56.773869034458684</c:v>
                </c:pt>
              </c:numCache>
            </c:numRef>
          </c:val>
          <c:extLst>
            <c:ext xmlns:c16="http://schemas.microsoft.com/office/drawing/2014/chart" uri="{C3380CC4-5D6E-409C-BE32-E72D297353CC}">
              <c16:uniqueId val="{0000000A-807F-4844-A9D7-69FCA8A0DD03}"/>
            </c:ext>
          </c:extLst>
        </c:ser>
        <c:ser>
          <c:idx val="11"/>
          <c:order val="6"/>
          <c:tx>
            <c:strRef>
              <c:f>DataGraph!$L$41</c:f>
              <c:strCache>
                <c:ptCount val="1"/>
                <c:pt idx="0">
                  <c:v>Biomasse in Produkten</c:v>
                </c:pt>
              </c:strCache>
            </c:strRef>
          </c:tx>
          <c:spPr>
            <a:solidFill>
              <a:schemeClr val="accent2"/>
            </a:solidFill>
            <a:ln w="12700">
              <a:solidFill>
                <a:schemeClr val="accent2"/>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DataGraph!$M$41:$S$41</c:f>
              <c:numCache>
                <c:formatCode>#,##0.0</c:formatCode>
                <c:ptCount val="7"/>
                <c:pt idx="0">
                  <c:v>0</c:v>
                </c:pt>
                <c:pt idx="1">
                  <c:v>-5</c:v>
                </c:pt>
                <c:pt idx="2">
                  <c:v>0</c:v>
                </c:pt>
                <c:pt idx="3">
                  <c:v>-16.100000000000001</c:v>
                </c:pt>
                <c:pt idx="4">
                  <c:v>0</c:v>
                </c:pt>
                <c:pt idx="5">
                  <c:v>0</c:v>
                </c:pt>
                <c:pt idx="6">
                  <c:v>0</c:v>
                </c:pt>
              </c:numCache>
            </c:numRef>
          </c:val>
          <c:extLst xmlns:c15="http://schemas.microsoft.com/office/drawing/2012/chart">
            <c:ext xmlns:c16="http://schemas.microsoft.com/office/drawing/2014/chart" uri="{C3380CC4-5D6E-409C-BE32-E72D297353CC}">
              <c16:uniqueId val="{0000000C-807F-4844-A9D7-69FCA8A0DD03}"/>
            </c:ext>
          </c:extLst>
        </c:ser>
        <c:ser>
          <c:idx val="12"/>
          <c:order val="7"/>
          <c:tx>
            <c:strRef>
              <c:f>DataGraph!$L$42</c:f>
              <c:strCache>
                <c:ptCount val="1"/>
                <c:pt idx="0">
                  <c:v>Netto LULUCF</c:v>
                </c:pt>
              </c:strCache>
              <c:extLst xmlns:c15="http://schemas.microsoft.com/office/drawing/2012/chart"/>
            </c:strRef>
          </c:tx>
          <c:spPr>
            <a:solidFill>
              <a:schemeClr val="accent5"/>
            </a:solidFill>
            <a:ln>
              <a:solidFill>
                <a:schemeClr val="accent5"/>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DataGraph!$M$42:$S$42</c:f>
              <c:numCache>
                <c:formatCode>#,##0.0</c:formatCode>
                <c:ptCount val="7"/>
                <c:pt idx="0">
                  <c:v>-11.346731212008843</c:v>
                </c:pt>
                <c:pt idx="1">
                  <c:v>-40.853446689915778</c:v>
                </c:pt>
                <c:pt idx="2">
                  <c:v>-19.5</c:v>
                </c:pt>
                <c:pt idx="3">
                  <c:v>-34.85313987419817</c:v>
                </c:pt>
                <c:pt idx="4">
                  <c:v>-55.908071907462237</c:v>
                </c:pt>
                <c:pt idx="5">
                  <c:v>-24.527109832431762</c:v>
                </c:pt>
                <c:pt idx="6">
                  <c:v>-332.61377414786784</c:v>
                </c:pt>
              </c:numCache>
            </c:numRef>
          </c:val>
          <c:extLst xmlns:c15="http://schemas.microsoft.com/office/drawing/2012/chart">
            <c:ext xmlns:c16="http://schemas.microsoft.com/office/drawing/2014/chart" uri="{C3380CC4-5D6E-409C-BE32-E72D297353CC}">
              <c16:uniqueId val="{00000001-A22C-4898-89CA-CEE455653BD0}"/>
            </c:ext>
          </c:extLst>
        </c:ser>
        <c:dLbls>
          <c:showLegendKey val="0"/>
          <c:showVal val="0"/>
          <c:showCatName val="0"/>
          <c:showSerName val="0"/>
          <c:showPercent val="0"/>
          <c:showBubbleSize val="0"/>
        </c:dLbls>
        <c:gapWidth val="150"/>
        <c:overlap val="100"/>
        <c:axId val="399557864"/>
        <c:axId val="399558256"/>
        <c:extLst/>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Einbindungen [Mt CO</a:t>
                </a:r>
                <a:r>
                  <a:rPr lang="en-US" sz="1600" baseline="-25000"/>
                  <a:t>2</a:t>
                </a:r>
                <a:r>
                  <a:rPr lang="en-US" sz="1600" baseline="0"/>
                  <a:t>-</a:t>
                </a:r>
                <a:r>
                  <a:rPr lang="en-US" sz="1600"/>
                  <a:t>Äq]</a:t>
                </a:r>
              </a:p>
            </c:rich>
          </c:tx>
          <c:layout>
            <c:manualLayout>
              <c:xMode val="edge"/>
              <c:yMode val="edge"/>
              <c:x val="1.4058223504147541E-2"/>
              <c:y val="0.21397653877824099"/>
            </c:manualLayout>
          </c:layout>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5.1198558824323996E-2"/>
          <c:y val="0.87982556867891515"/>
          <c:w val="0.94665816140747394"/>
          <c:h val="0.12017443132108488"/>
        </c:manualLayout>
      </c:layout>
      <c:overlay val="0"/>
      <c:spPr>
        <a:noFill/>
        <a:ln>
          <a:noFill/>
        </a:ln>
      </c:spPr>
      <c:txPr>
        <a:bodyPr/>
        <a:lstStyle/>
        <a:p>
          <a:pPr>
            <a:defRPr sz="1600"/>
          </a:pPr>
          <a:endParaRPr lang="en-US"/>
        </a:p>
      </c:txPr>
    </c:legend>
    <c:plotVisOnly val="1"/>
    <c:dispBlanksAs val="gap"/>
    <c:showDLblsOverMax val="0"/>
  </c:chart>
  <c:spPr>
    <a:noFill/>
    <a:ln>
      <a:no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100185219322503E-2"/>
          <c:y val="1.7474357116403393E-2"/>
          <c:w val="0.89985129785198259"/>
          <c:h val="0.74642811563631073"/>
        </c:manualLayout>
      </c:layout>
      <c:barChart>
        <c:barDir val="col"/>
        <c:grouping val="stacked"/>
        <c:varyColors val="0"/>
        <c:ser>
          <c:idx val="9"/>
          <c:order val="1"/>
          <c:tx>
            <c:strRef>
              <c:f>DataGraph!$L$52</c:f>
              <c:strCache>
                <c:ptCount val="1"/>
                <c:pt idx="0">
                  <c:v>Netto-Grünland</c:v>
                </c:pt>
              </c:strCache>
            </c:strRef>
          </c:tx>
          <c:spPr>
            <a:solidFill>
              <a:schemeClr val="bg1"/>
            </a:solidFill>
            <a:ln>
              <a:solidFill>
                <a:schemeClr val="bg1"/>
              </a:solidFill>
            </a:ln>
          </c:spPr>
          <c:invertIfNegative val="0"/>
          <c:cat>
            <c:strRef>
              <c:f>DataGraph!$M$50:$S$50</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DataGraph!$M$52:$S$52</c:f>
              <c:numCache>
                <c:formatCode>#,##0.0</c:formatCode>
                <c:ptCount val="7"/>
                <c:pt idx="0">
                  <c:v>7.1033085068122102</c:v>
                </c:pt>
                <c:pt idx="1">
                  <c:v>4.3374064874331149</c:v>
                </c:pt>
                <c:pt idx="2">
                  <c:v>0</c:v>
                </c:pt>
                <c:pt idx="3">
                  <c:v>-3.1027628075702496</c:v>
                </c:pt>
                <c:pt idx="4">
                  <c:v>-5.4478462632706002</c:v>
                </c:pt>
                <c:pt idx="5">
                  <c:v>6.7594274823450151</c:v>
                </c:pt>
                <c:pt idx="6">
                  <c:v>-7.1769072050091633</c:v>
                </c:pt>
              </c:numCache>
            </c:numRef>
          </c:val>
          <c:extLst>
            <c:ext xmlns:c16="http://schemas.microsoft.com/office/drawing/2014/chart" uri="{C3380CC4-5D6E-409C-BE32-E72D297353CC}">
              <c16:uniqueId val="{00000001-B37D-4928-BD82-0F93F80273A2}"/>
            </c:ext>
          </c:extLst>
        </c:ser>
        <c:ser>
          <c:idx val="0"/>
          <c:order val="2"/>
          <c:tx>
            <c:strRef>
              <c:f>DataGraph!$L$53</c:f>
              <c:strCache>
                <c:ptCount val="1"/>
                <c:pt idx="0">
                  <c:v>Netto-Ackerland</c:v>
                </c:pt>
              </c:strCache>
            </c:strRef>
          </c:tx>
          <c:spPr>
            <a:solidFill>
              <a:schemeClr val="tx1"/>
            </a:solidFill>
            <a:ln>
              <a:solidFill>
                <a:schemeClr val="tx1"/>
              </a:solidFill>
            </a:ln>
          </c:spPr>
          <c:invertIfNegative val="0"/>
          <c:cat>
            <c:strRef>
              <c:f>DataGraph!$M$50:$S$50</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DataGraph!$M$53:$S$53</c:f>
              <c:numCache>
                <c:formatCode>#,##0.0</c:formatCode>
                <c:ptCount val="7"/>
                <c:pt idx="0">
                  <c:v>6.2086773013590024</c:v>
                </c:pt>
                <c:pt idx="1">
                  <c:v>-0.86777923626731968</c:v>
                </c:pt>
                <c:pt idx="2">
                  <c:v>0</c:v>
                </c:pt>
                <c:pt idx="3">
                  <c:v>0.25686628825208846</c:v>
                </c:pt>
                <c:pt idx="4">
                  <c:v>-5.3054403582174343</c:v>
                </c:pt>
                <c:pt idx="5">
                  <c:v>11.532345914531724</c:v>
                </c:pt>
                <c:pt idx="6">
                  <c:v>-22.182308437583451</c:v>
                </c:pt>
              </c:numCache>
            </c:numRef>
          </c:val>
          <c:extLst xmlns:c15="http://schemas.microsoft.com/office/drawing/2012/chart">
            <c:ext xmlns:c16="http://schemas.microsoft.com/office/drawing/2014/chart" uri="{C3380CC4-5D6E-409C-BE32-E72D297353CC}">
              <c16:uniqueId val="{00000002-B37D-4928-BD82-0F93F80273A2}"/>
            </c:ext>
          </c:extLst>
        </c:ser>
        <c:ser>
          <c:idx val="13"/>
          <c:order val="3"/>
          <c:tx>
            <c:strRef>
              <c:f>DataGraph!$L$54</c:f>
              <c:strCache>
                <c:ptCount val="1"/>
                <c:pt idx="0">
                  <c:v>Netto-Feuchtgebiete</c:v>
                </c:pt>
              </c:strCache>
            </c:strRef>
          </c:tx>
          <c:spPr>
            <a:solidFill>
              <a:schemeClr val="bg2"/>
            </a:solidFill>
            <a:ln>
              <a:solidFill>
                <a:schemeClr val="bg2"/>
              </a:solidFill>
            </a:ln>
          </c:spPr>
          <c:invertIfNegative val="0"/>
          <c:cat>
            <c:strRef>
              <c:f>DataGraph!$M$50:$S$50</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DataGraph!$M$54:$S$54</c:f>
              <c:numCache>
                <c:formatCode>#,##0.0</c:formatCode>
                <c:ptCount val="7"/>
                <c:pt idx="0">
                  <c:v>5.5281964843912474</c:v>
                </c:pt>
                <c:pt idx="1">
                  <c:v>4.533750607103129</c:v>
                </c:pt>
                <c:pt idx="2">
                  <c:v>0</c:v>
                </c:pt>
                <c:pt idx="3">
                  <c:v>16.950601567034234</c:v>
                </c:pt>
                <c:pt idx="4">
                  <c:v>16.09404313512885</c:v>
                </c:pt>
                <c:pt idx="5">
                  <c:v>10.191956180847347</c:v>
                </c:pt>
                <c:pt idx="6">
                  <c:v>21.449868926657999</c:v>
                </c:pt>
              </c:numCache>
            </c:numRef>
          </c:val>
          <c:extLst>
            <c:ext xmlns:c16="http://schemas.microsoft.com/office/drawing/2014/chart" uri="{C3380CC4-5D6E-409C-BE32-E72D297353CC}">
              <c16:uniqueId val="{00000003-B37D-4928-BD82-0F93F80273A2}"/>
            </c:ext>
          </c:extLst>
        </c:ser>
        <c:ser>
          <c:idx val="14"/>
          <c:order val="4"/>
          <c:tx>
            <c:strRef>
              <c:f>DataGraph!$L$55</c:f>
              <c:strCache>
                <c:ptCount val="1"/>
                <c:pt idx="0">
                  <c:v>Netto-Siedlungen</c:v>
                </c:pt>
              </c:strCache>
            </c:strRef>
          </c:tx>
          <c:spPr>
            <a:solidFill>
              <a:schemeClr val="tx2"/>
            </a:solidFill>
            <a:ln>
              <a:solidFill>
                <a:schemeClr val="tx2"/>
              </a:solidFill>
            </a:ln>
          </c:spPr>
          <c:invertIfNegative val="0"/>
          <c:cat>
            <c:strRef>
              <c:f>DataGraph!$M$50:$S$50</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DataGraph!$M$55:$S$55</c:f>
              <c:numCache>
                <c:formatCode>#,##0.0</c:formatCode>
                <c:ptCount val="7"/>
                <c:pt idx="0">
                  <c:v>4.0468265410445596</c:v>
                </c:pt>
                <c:pt idx="1">
                  <c:v>4.4847943391375917</c:v>
                </c:pt>
                <c:pt idx="2">
                  <c:v>0</c:v>
                </c:pt>
                <c:pt idx="3">
                  <c:v>1.4495880027971528</c:v>
                </c:pt>
                <c:pt idx="4">
                  <c:v>1.0297322360106718</c:v>
                </c:pt>
                <c:pt idx="5">
                  <c:v>1.002184700344233</c:v>
                </c:pt>
                <c:pt idx="6">
                  <c:v>10.022311770958213</c:v>
                </c:pt>
              </c:numCache>
            </c:numRef>
          </c:val>
          <c:extLst>
            <c:ext xmlns:c16="http://schemas.microsoft.com/office/drawing/2014/chart" uri="{C3380CC4-5D6E-409C-BE32-E72D297353CC}">
              <c16:uniqueId val="{00000004-B37D-4928-BD82-0F93F80273A2}"/>
            </c:ext>
          </c:extLst>
        </c:ser>
        <c:ser>
          <c:idx val="10"/>
          <c:order val="5"/>
          <c:tx>
            <c:strRef>
              <c:f>DataGraph!$L$56</c:f>
              <c:strCache>
                <c:ptCount val="1"/>
                <c:pt idx="0">
                  <c:v>Netto-Holzprodukte</c:v>
                </c:pt>
              </c:strCache>
            </c:strRef>
          </c:tx>
          <c:spPr>
            <a:solidFill>
              <a:schemeClr val="accent1"/>
            </a:solidFill>
            <a:ln>
              <a:solidFill>
                <a:schemeClr val="accent1"/>
              </a:solidFill>
            </a:ln>
          </c:spPr>
          <c:invertIfNegative val="0"/>
          <c:cat>
            <c:strRef>
              <c:f>DataGraph!$M$50:$S$50</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DataGraph!$M$56:$S$56</c:f>
              <c:numCache>
                <c:formatCode>#,##0.0</c:formatCode>
                <c:ptCount val="7"/>
                <c:pt idx="0">
                  <c:v>2.5</c:v>
                </c:pt>
                <c:pt idx="1">
                  <c:v>2.5</c:v>
                </c:pt>
                <c:pt idx="2">
                  <c:v>0</c:v>
                </c:pt>
                <c:pt idx="3">
                  <c:v>-3.6289051035288069</c:v>
                </c:pt>
                <c:pt idx="4">
                  <c:v>-21.230896878662229</c:v>
                </c:pt>
                <c:pt idx="5">
                  <c:v>-15.454281673548168</c:v>
                </c:pt>
                <c:pt idx="6">
                  <c:v>-46.432164545416086</c:v>
                </c:pt>
              </c:numCache>
            </c:numRef>
          </c:val>
          <c:extLst>
            <c:ext xmlns:c16="http://schemas.microsoft.com/office/drawing/2014/chart" uri="{C3380CC4-5D6E-409C-BE32-E72D297353CC}">
              <c16:uniqueId val="{00000005-B37D-4928-BD82-0F93F80273A2}"/>
            </c:ext>
          </c:extLst>
        </c:ser>
        <c:ser>
          <c:idx val="11"/>
          <c:order val="6"/>
          <c:tx>
            <c:strRef>
              <c:f>DataGraph!$L$57</c:f>
              <c:strCache>
                <c:ptCount val="1"/>
                <c:pt idx="0">
                  <c:v>Netto-Wälder</c:v>
                </c:pt>
              </c:strCache>
            </c:strRef>
          </c:tx>
          <c:spPr>
            <a:solidFill>
              <a:schemeClr val="accent2"/>
            </a:solidFill>
            <a:ln>
              <a:solidFill>
                <a:schemeClr val="accent2"/>
              </a:solidFill>
            </a:ln>
          </c:spPr>
          <c:invertIfNegative val="0"/>
          <c:cat>
            <c:strRef>
              <c:f>DataGraph!$M$50:$S$50</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DataGraph!$M$57:$S$57</c:f>
              <c:numCache>
                <c:formatCode>#,##0.0</c:formatCode>
                <c:ptCount val="7"/>
                <c:pt idx="0">
                  <c:v>-36.015849574474167</c:v>
                </c:pt>
                <c:pt idx="1">
                  <c:v>-55.872890556176358</c:v>
                </c:pt>
                <c:pt idx="2">
                  <c:v>0</c:v>
                </c:pt>
                <c:pt idx="3">
                  <c:v>-46.778527821182585</c:v>
                </c:pt>
                <c:pt idx="4">
                  <c:v>-41.047663778451493</c:v>
                </c:pt>
                <c:pt idx="5">
                  <c:v>-38.55874243695191</c:v>
                </c:pt>
                <c:pt idx="6">
                  <c:v>-288.29457045076026</c:v>
                </c:pt>
              </c:numCache>
            </c:numRef>
          </c:val>
          <c:extLst xmlns:c15="http://schemas.microsoft.com/office/drawing/2012/chart">
            <c:ext xmlns:c16="http://schemas.microsoft.com/office/drawing/2014/chart" uri="{C3380CC4-5D6E-409C-BE32-E72D297353CC}">
              <c16:uniqueId val="{00000006-B37D-4928-BD82-0F93F80273A2}"/>
            </c:ext>
          </c:extLst>
        </c:ser>
        <c:ser>
          <c:idx val="12"/>
          <c:order val="7"/>
          <c:tx>
            <c:strRef>
              <c:f>DataGraph!$L$58</c:f>
              <c:strCache>
                <c:ptCount val="1"/>
                <c:pt idx="0">
                  <c:v>LULUCF (nicht spezifiziert)</c:v>
                </c:pt>
              </c:strCache>
            </c:strRef>
          </c:tx>
          <c:spPr>
            <a:solidFill>
              <a:schemeClr val="accent3"/>
            </a:solidFill>
            <a:ln>
              <a:solidFill>
                <a:schemeClr val="accent3"/>
              </a:solidFill>
            </a:ln>
          </c:spPr>
          <c:invertIfNegative val="0"/>
          <c:cat>
            <c:strRef>
              <c:f>DataGraph!$M$50:$S$50</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DataGraph!$M$58:$S$58</c:f>
              <c:numCache>
                <c:formatCode>#,##0.0</c:formatCode>
                <c:ptCount val="7"/>
                <c:pt idx="0">
                  <c:v>-0.71789047114169513</c:v>
                </c:pt>
                <c:pt idx="1">
                  <c:v>3.1271668854067514E-2</c:v>
                </c:pt>
                <c:pt idx="2">
                  <c:v>-19.5</c:v>
                </c:pt>
                <c:pt idx="3">
                  <c:v>0</c:v>
                </c:pt>
                <c:pt idx="4">
                  <c:v>0</c:v>
                </c:pt>
                <c:pt idx="5">
                  <c:v>0</c:v>
                </c:pt>
                <c:pt idx="6">
                  <c:v>-4.2067150616276194E-6</c:v>
                </c:pt>
              </c:numCache>
            </c:numRef>
          </c:val>
          <c:extLst xmlns:c15="http://schemas.microsoft.com/office/drawing/2012/chart">
            <c:ext xmlns:c16="http://schemas.microsoft.com/office/drawing/2014/chart" uri="{C3380CC4-5D6E-409C-BE32-E72D297353CC}">
              <c16:uniqueId val="{00000007-B37D-4928-BD82-0F93F80273A2}"/>
            </c:ext>
          </c:extLst>
        </c:ser>
        <c:dLbls>
          <c:showLegendKey val="0"/>
          <c:showVal val="0"/>
          <c:showCatName val="0"/>
          <c:showSerName val="0"/>
          <c:showPercent val="0"/>
          <c:showBubbleSize val="0"/>
        </c:dLbls>
        <c:gapWidth val="150"/>
        <c:overlap val="100"/>
        <c:axId val="399557864"/>
        <c:axId val="399558256"/>
        <c:extLst/>
      </c:barChart>
      <c:lineChart>
        <c:grouping val="stacked"/>
        <c:varyColors val="0"/>
        <c:ser>
          <c:idx val="8"/>
          <c:order val="0"/>
          <c:tx>
            <c:strRef>
              <c:f>DataGraph!$L$51</c:f>
              <c:strCache>
                <c:ptCount val="1"/>
                <c:pt idx="0">
                  <c:v>Netto LULUCF</c:v>
                </c:pt>
              </c:strCache>
            </c:strRef>
          </c:tx>
          <c:spPr>
            <a:ln>
              <a:noFill/>
            </a:ln>
          </c:spPr>
          <c:marker>
            <c:symbol val="triangle"/>
            <c:size val="8"/>
            <c:spPr>
              <a:solidFill>
                <a:srgbClr val="000000"/>
              </a:solidFill>
              <a:ln>
                <a:solidFill>
                  <a:srgbClr val="F0F1F1"/>
                </a:solidFill>
              </a:ln>
            </c:spPr>
          </c:marker>
          <c:cat>
            <c:strRef>
              <c:f>DataGraph!$M$50:$S$50</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DataGraph!$M$51:$S$51</c:f>
              <c:numCache>
                <c:formatCode>#,##0.0</c:formatCode>
                <c:ptCount val="7"/>
                <c:pt idx="0">
                  <c:v>-11.346731212008843</c:v>
                </c:pt>
                <c:pt idx="1">
                  <c:v>-40.853446689915778</c:v>
                </c:pt>
                <c:pt idx="2">
                  <c:v>-19.5</c:v>
                </c:pt>
                <c:pt idx="3">
                  <c:v>-34.85313987419817</c:v>
                </c:pt>
                <c:pt idx="4">
                  <c:v>-55.908071907462237</c:v>
                </c:pt>
                <c:pt idx="5">
                  <c:v>-24.527109832431762</c:v>
                </c:pt>
                <c:pt idx="6">
                  <c:v>-332.61377414786784</c:v>
                </c:pt>
              </c:numCache>
            </c:numRef>
          </c:val>
          <c:smooth val="0"/>
          <c:extLst>
            <c:ext xmlns:c16="http://schemas.microsoft.com/office/drawing/2014/chart" uri="{C3380CC4-5D6E-409C-BE32-E72D297353CC}">
              <c16:uniqueId val="{00000000-B37D-4928-BD82-0F93F80273A2}"/>
            </c:ext>
          </c:extLst>
        </c:ser>
        <c:dLbls>
          <c:showLegendKey val="0"/>
          <c:showVal val="0"/>
          <c:showCatName val="0"/>
          <c:showSerName val="0"/>
          <c:showPercent val="0"/>
          <c:showBubbleSize val="0"/>
        </c:dLbls>
        <c:marker val="1"/>
        <c:smooth val="0"/>
        <c:axId val="399557864"/>
        <c:axId val="399558256"/>
      </c:line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Einbindungen [Mt CO</a:t>
                </a:r>
                <a:r>
                  <a:rPr lang="en-US" sz="1600" baseline="-25000"/>
                  <a:t>2</a:t>
                </a:r>
                <a:r>
                  <a:rPr lang="en-US" sz="1600"/>
                  <a:t>-Äq]</a:t>
                </a:r>
              </a:p>
            </c:rich>
          </c:tx>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5.1198594488203478E-2"/>
          <c:y val="0.90231722030003669"/>
          <c:w val="0.94665816140747394"/>
          <c:h val="9.5641473302444782E-2"/>
        </c:manualLayout>
      </c:layout>
      <c:overlay val="0"/>
      <c:spPr>
        <a:noFill/>
        <a:ln>
          <a:noFill/>
        </a:ln>
      </c:spPr>
      <c:txPr>
        <a:bodyPr/>
        <a:lstStyle/>
        <a:p>
          <a:pPr>
            <a:defRPr sz="1600"/>
          </a:pPr>
          <a:endParaRPr lang="en-US"/>
        </a:p>
      </c:txPr>
    </c:legend>
    <c:plotVisOnly val="1"/>
    <c:dispBlanksAs val="gap"/>
    <c:showDLblsOverMax val="0"/>
  </c:chart>
  <c:spPr>
    <a:noFill/>
    <a:ln>
      <a:no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689457232761379E-2"/>
          <c:y val="1.7065039954930986E-2"/>
          <c:w val="0.89318058976042636"/>
          <c:h val="0.70763328382650748"/>
        </c:manualLayout>
      </c:layout>
      <c:barChart>
        <c:barDir val="col"/>
        <c:grouping val="percentStacked"/>
        <c:varyColors val="0"/>
        <c:ser>
          <c:idx val="8"/>
          <c:order val="0"/>
          <c:tx>
            <c:strRef>
              <c:f>DataGraph!$L$35</c:f>
              <c:strCache>
                <c:ptCount val="1"/>
                <c:pt idx="0">
                  <c:v>BECCS (Industrie)</c:v>
                </c:pt>
              </c:strCache>
            </c:strRef>
          </c:tx>
          <c:spPr>
            <a:solidFill>
              <a:schemeClr val="bg1"/>
            </a:solidFill>
            <a:ln w="12700">
              <a:solidFill>
                <a:schemeClr val="bg1"/>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DataGraph!$M$35:$S$35</c:f>
              <c:numCache>
                <c:formatCode>#,##0.0</c:formatCode>
                <c:ptCount val="7"/>
                <c:pt idx="0">
                  <c:v>-36</c:v>
                </c:pt>
                <c:pt idx="1">
                  <c:v>-4.9411764705882355</c:v>
                </c:pt>
                <c:pt idx="2">
                  <c:v>-9</c:v>
                </c:pt>
                <c:pt idx="3">
                  <c:v>-6.4</c:v>
                </c:pt>
                <c:pt idx="4">
                  <c:v>0</c:v>
                </c:pt>
                <c:pt idx="5">
                  <c:v>-3.7305568085692</c:v>
                </c:pt>
                <c:pt idx="6">
                  <c:v>0</c:v>
                </c:pt>
              </c:numCache>
            </c:numRef>
          </c:val>
          <c:extLst>
            <c:ext xmlns:c16="http://schemas.microsoft.com/office/drawing/2014/chart" uri="{C3380CC4-5D6E-409C-BE32-E72D297353CC}">
              <c16:uniqueId val="{00000000-B62E-49AF-81C5-B033D54DF259}"/>
            </c:ext>
          </c:extLst>
        </c:ser>
        <c:ser>
          <c:idx val="9"/>
          <c:order val="1"/>
          <c:tx>
            <c:strRef>
              <c:f>DataGraph!$L$36</c:f>
              <c:strCache>
                <c:ptCount val="1"/>
                <c:pt idx="0">
                  <c:v>BECCS (Energie)</c:v>
                </c:pt>
              </c:strCache>
            </c:strRef>
          </c:tx>
          <c:spPr>
            <a:solidFill>
              <a:schemeClr val="tx1"/>
            </a:solidFill>
            <a:ln w="12700">
              <a:solidFill>
                <a:schemeClr val="tx1"/>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DataGraph!$M$36:$S$36</c:f>
              <c:numCache>
                <c:formatCode>#,##0.0</c:formatCode>
                <c:ptCount val="7"/>
                <c:pt idx="0">
                  <c:v>-1.2093608571428567</c:v>
                </c:pt>
                <c:pt idx="1">
                  <c:v>-10</c:v>
                </c:pt>
                <c:pt idx="2">
                  <c:v>-11</c:v>
                </c:pt>
                <c:pt idx="3">
                  <c:v>0</c:v>
                </c:pt>
                <c:pt idx="4">
                  <c:v>0</c:v>
                </c:pt>
                <c:pt idx="5">
                  <c:v>-14.128244611349297</c:v>
                </c:pt>
                <c:pt idx="6">
                  <c:v>-56.218184732698603</c:v>
                </c:pt>
              </c:numCache>
            </c:numRef>
          </c:val>
          <c:extLst>
            <c:ext xmlns:c16="http://schemas.microsoft.com/office/drawing/2014/chart" uri="{C3380CC4-5D6E-409C-BE32-E72D297353CC}">
              <c16:uniqueId val="{00000001-B62E-49AF-81C5-B033D54DF259}"/>
            </c:ext>
          </c:extLst>
        </c:ser>
        <c:ser>
          <c:idx val="0"/>
          <c:order val="2"/>
          <c:tx>
            <c:strRef>
              <c:f>DataGraph!$L$37</c:f>
              <c:strCache>
                <c:ptCount val="1"/>
                <c:pt idx="0">
                  <c:v>BCCS nicht-energetisch (Industrie)</c:v>
                </c:pt>
              </c:strCache>
            </c:strRef>
          </c:tx>
          <c:spPr>
            <a:solidFill>
              <a:schemeClr val="bg2"/>
            </a:solidFill>
            <a:ln w="12700">
              <a:solidFill>
                <a:schemeClr val="bg2"/>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DataGraph!$M$37:$S$37</c:f>
              <c:numCache>
                <c:formatCode>#,##0.0</c:formatCode>
                <c:ptCount val="7"/>
                <c:pt idx="0">
                  <c:v>0</c:v>
                </c:pt>
                <c:pt idx="1">
                  <c:v>0</c:v>
                </c:pt>
                <c:pt idx="2">
                  <c:v>0</c:v>
                </c:pt>
                <c:pt idx="3">
                  <c:v>-8</c:v>
                </c:pt>
                <c:pt idx="4">
                  <c:v>0</c:v>
                </c:pt>
                <c:pt idx="5">
                  <c:v>0</c:v>
                </c:pt>
                <c:pt idx="6">
                  <c:v>0</c:v>
                </c:pt>
              </c:numCache>
            </c:numRef>
          </c:val>
          <c:extLst xmlns:c15="http://schemas.microsoft.com/office/drawing/2012/chart">
            <c:ext xmlns:c16="http://schemas.microsoft.com/office/drawing/2014/chart" uri="{C3380CC4-5D6E-409C-BE32-E72D297353CC}">
              <c16:uniqueId val="{00000002-B62E-49AF-81C5-B033D54DF259}"/>
            </c:ext>
          </c:extLst>
        </c:ser>
        <c:ser>
          <c:idx val="13"/>
          <c:order val="3"/>
          <c:tx>
            <c:strRef>
              <c:f>DataGraph!$L$38</c:f>
              <c:strCache>
                <c:ptCount val="1"/>
                <c:pt idx="0">
                  <c:v>BWACCS (Energie)</c:v>
                </c:pt>
              </c:strCache>
            </c:strRef>
          </c:tx>
          <c:spPr>
            <a:solidFill>
              <a:schemeClr val="tx2"/>
            </a:solidFill>
            <a:ln w="12700">
              <a:solidFill>
                <a:schemeClr val="tx2"/>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DataGraph!$M$38:$S$38</c:f>
              <c:numCache>
                <c:formatCode>#,##0.0</c:formatCode>
                <c:ptCount val="7"/>
                <c:pt idx="0">
                  <c:v>0</c:v>
                </c:pt>
                <c:pt idx="1">
                  <c:v>0</c:v>
                </c:pt>
                <c:pt idx="2">
                  <c:v>0</c:v>
                </c:pt>
                <c:pt idx="3">
                  <c:v>-3.2</c:v>
                </c:pt>
                <c:pt idx="4">
                  <c:v>-5.9001254138247949</c:v>
                </c:pt>
                <c:pt idx="5">
                  <c:v>-7.1505942176315624</c:v>
                </c:pt>
                <c:pt idx="6">
                  <c:v>0</c:v>
                </c:pt>
              </c:numCache>
            </c:numRef>
          </c:val>
          <c:extLst>
            <c:ext xmlns:c16="http://schemas.microsoft.com/office/drawing/2014/chart" uri="{C3380CC4-5D6E-409C-BE32-E72D297353CC}">
              <c16:uniqueId val="{00000003-B62E-49AF-81C5-B033D54DF259}"/>
            </c:ext>
          </c:extLst>
        </c:ser>
        <c:ser>
          <c:idx val="14"/>
          <c:order val="4"/>
          <c:tx>
            <c:strRef>
              <c:f>DataGraph!$L$39</c:f>
              <c:strCache>
                <c:ptCount val="1"/>
                <c:pt idx="0">
                  <c:v>BCCU (mittelfristig)</c:v>
                </c:pt>
              </c:strCache>
            </c:strRef>
          </c:tx>
          <c:spPr>
            <a:pattFill prst="pct20">
              <a:fgClr>
                <a:schemeClr val="accent4"/>
              </a:fgClr>
              <a:bgClr>
                <a:srgbClr val="FFFFFF"/>
              </a:bgClr>
            </a:pattFill>
            <a:ln w="12700">
              <a:solidFill>
                <a:schemeClr val="accent4"/>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DataGraph!$M$39:$S$39</c:f>
              <c:numCache>
                <c:formatCode>#,##0.0</c:formatCode>
                <c:ptCount val="7"/>
                <c:pt idx="0">
                  <c:v>0</c:v>
                </c:pt>
                <c:pt idx="1">
                  <c:v>-2.0588235294117645</c:v>
                </c:pt>
                <c:pt idx="2">
                  <c:v>0</c:v>
                </c:pt>
                <c:pt idx="3">
                  <c:v>0</c:v>
                </c:pt>
                <c:pt idx="4">
                  <c:v>0</c:v>
                </c:pt>
                <c:pt idx="5">
                  <c:v>0</c:v>
                </c:pt>
                <c:pt idx="6">
                  <c:v>-1.442400153090059</c:v>
                </c:pt>
              </c:numCache>
            </c:numRef>
          </c:val>
          <c:extLst>
            <c:ext xmlns:c16="http://schemas.microsoft.com/office/drawing/2014/chart" uri="{C3380CC4-5D6E-409C-BE32-E72D297353CC}">
              <c16:uniqueId val="{00000004-B62E-49AF-81C5-B033D54DF259}"/>
            </c:ext>
          </c:extLst>
        </c:ser>
        <c:ser>
          <c:idx val="10"/>
          <c:order val="5"/>
          <c:tx>
            <c:strRef>
              <c:f>DataGraph!$L$40</c:f>
              <c:strCache>
                <c:ptCount val="1"/>
                <c:pt idx="0">
                  <c:v>DACCS</c:v>
                </c:pt>
              </c:strCache>
            </c:strRef>
          </c:tx>
          <c:spPr>
            <a:solidFill>
              <a:schemeClr val="accent1"/>
            </a:solidFill>
            <a:ln w="12700">
              <a:solidFill>
                <a:schemeClr val="accent1"/>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DataGraph!$M$40:$S$40</c:f>
              <c:numCache>
                <c:formatCode>#,##0.0</c:formatCode>
                <c:ptCount val="7"/>
                <c:pt idx="0">
                  <c:v>-20</c:v>
                </c:pt>
                <c:pt idx="1">
                  <c:v>0</c:v>
                </c:pt>
                <c:pt idx="2">
                  <c:v>-19.5</c:v>
                </c:pt>
                <c:pt idx="3">
                  <c:v>-2.5</c:v>
                </c:pt>
                <c:pt idx="4">
                  <c:v>0</c:v>
                </c:pt>
                <c:pt idx="5">
                  <c:v>-34.190228893423097</c:v>
                </c:pt>
                <c:pt idx="6">
                  <c:v>-56.773869034458684</c:v>
                </c:pt>
              </c:numCache>
            </c:numRef>
          </c:val>
          <c:extLst>
            <c:ext xmlns:c16="http://schemas.microsoft.com/office/drawing/2014/chart" uri="{C3380CC4-5D6E-409C-BE32-E72D297353CC}">
              <c16:uniqueId val="{00000005-B62E-49AF-81C5-B033D54DF259}"/>
            </c:ext>
          </c:extLst>
        </c:ser>
        <c:ser>
          <c:idx val="11"/>
          <c:order val="6"/>
          <c:tx>
            <c:strRef>
              <c:f>DataGraph!$L$41</c:f>
              <c:strCache>
                <c:ptCount val="1"/>
                <c:pt idx="0">
                  <c:v>Biomasse in Produkten</c:v>
                </c:pt>
              </c:strCache>
            </c:strRef>
          </c:tx>
          <c:spPr>
            <a:solidFill>
              <a:schemeClr val="accent2"/>
            </a:solidFill>
            <a:ln w="12700">
              <a:solidFill>
                <a:schemeClr val="accent2"/>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DataGraph!$M$41:$S$41</c:f>
              <c:numCache>
                <c:formatCode>#,##0.0</c:formatCode>
                <c:ptCount val="7"/>
                <c:pt idx="0">
                  <c:v>0</c:v>
                </c:pt>
                <c:pt idx="1">
                  <c:v>-5</c:v>
                </c:pt>
                <c:pt idx="2">
                  <c:v>0</c:v>
                </c:pt>
                <c:pt idx="3">
                  <c:v>-16.100000000000001</c:v>
                </c:pt>
                <c:pt idx="4">
                  <c:v>0</c:v>
                </c:pt>
                <c:pt idx="5">
                  <c:v>0</c:v>
                </c:pt>
                <c:pt idx="6">
                  <c:v>0</c:v>
                </c:pt>
              </c:numCache>
            </c:numRef>
          </c:val>
          <c:extLst xmlns:c15="http://schemas.microsoft.com/office/drawing/2012/chart">
            <c:ext xmlns:c16="http://schemas.microsoft.com/office/drawing/2014/chart" uri="{C3380CC4-5D6E-409C-BE32-E72D297353CC}">
              <c16:uniqueId val="{00000006-B62E-49AF-81C5-B033D54DF259}"/>
            </c:ext>
          </c:extLst>
        </c:ser>
        <c:ser>
          <c:idx val="12"/>
          <c:order val="7"/>
          <c:tx>
            <c:strRef>
              <c:f>DataGraph!$L$42</c:f>
              <c:strCache>
                <c:ptCount val="1"/>
                <c:pt idx="0">
                  <c:v>Netto LULUCF</c:v>
                </c:pt>
              </c:strCache>
              <c:extLst xmlns:c15="http://schemas.microsoft.com/office/drawing/2012/chart"/>
            </c:strRef>
          </c:tx>
          <c:spPr>
            <a:solidFill>
              <a:schemeClr val="accent5"/>
            </a:solidFill>
            <a:ln>
              <a:solidFill>
                <a:schemeClr val="accent5"/>
              </a:solidFill>
            </a:ln>
          </c:spPr>
          <c:invertIfNegative val="0"/>
          <c:cat>
            <c:strRef>
              <c:f>DataGraph!$M$34:$S$34</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DataGraph!$M$42:$S$42</c:f>
              <c:numCache>
                <c:formatCode>#,##0.0</c:formatCode>
                <c:ptCount val="7"/>
                <c:pt idx="0">
                  <c:v>-11.346731212008843</c:v>
                </c:pt>
                <c:pt idx="1">
                  <c:v>-40.853446689915778</c:v>
                </c:pt>
                <c:pt idx="2">
                  <c:v>-19.5</c:v>
                </c:pt>
                <c:pt idx="3">
                  <c:v>-34.85313987419817</c:v>
                </c:pt>
                <c:pt idx="4">
                  <c:v>-55.908071907462237</c:v>
                </c:pt>
                <c:pt idx="5">
                  <c:v>-24.527109832431762</c:v>
                </c:pt>
                <c:pt idx="6">
                  <c:v>-332.61377414786784</c:v>
                </c:pt>
              </c:numCache>
            </c:numRef>
          </c:val>
          <c:extLst xmlns:c15="http://schemas.microsoft.com/office/drawing/2012/chart">
            <c:ext xmlns:c16="http://schemas.microsoft.com/office/drawing/2014/chart" uri="{C3380CC4-5D6E-409C-BE32-E72D297353CC}">
              <c16:uniqueId val="{00000007-B62E-49AF-81C5-B033D54DF259}"/>
            </c:ext>
          </c:extLst>
        </c:ser>
        <c:dLbls>
          <c:showLegendKey val="0"/>
          <c:showVal val="0"/>
          <c:showCatName val="0"/>
          <c:showSerName val="0"/>
          <c:showPercent val="0"/>
          <c:showBubbleSize val="0"/>
        </c:dLbls>
        <c:gapWidth val="150"/>
        <c:overlap val="100"/>
        <c:axId val="399557864"/>
        <c:axId val="399558256"/>
        <c:extLst/>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Einbindungen [Mt CO</a:t>
                </a:r>
                <a:r>
                  <a:rPr lang="en-US" sz="1600" baseline="-25000"/>
                  <a:t>2</a:t>
                </a:r>
                <a:r>
                  <a:rPr lang="en-US" sz="1600"/>
                  <a:t>-Äq]</a:t>
                </a:r>
              </a:p>
            </c:rich>
          </c:tx>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5.1198570532886768E-2"/>
          <c:y val="0.8696294350579381"/>
          <c:w val="0.9488014290855783"/>
          <c:h val="0.12424584342800503"/>
        </c:manualLayout>
      </c:layout>
      <c:overlay val="0"/>
      <c:spPr>
        <a:noFill/>
        <a:ln>
          <a:noFill/>
        </a:ln>
      </c:spPr>
      <c:txPr>
        <a:bodyPr/>
        <a:lstStyle/>
        <a:p>
          <a:pPr>
            <a:defRPr sz="1600"/>
          </a:pPr>
          <a:endParaRPr lang="en-US"/>
        </a:p>
      </c:txPr>
    </c:legend>
    <c:plotVisOnly val="1"/>
    <c:dispBlanksAs val="gap"/>
    <c:showDLblsOverMax val="0"/>
  </c:chart>
  <c:spPr>
    <a:noFill/>
    <a:ln>
      <a:no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412977642008791E-2"/>
          <c:y val="1.7065031358275449E-2"/>
          <c:w val="0.9087699154662523"/>
          <c:h val="0.75445501827608974"/>
        </c:manualLayout>
      </c:layout>
      <c:barChart>
        <c:barDir val="col"/>
        <c:grouping val="stacked"/>
        <c:varyColors val="0"/>
        <c:ser>
          <c:idx val="1"/>
          <c:order val="0"/>
          <c:tx>
            <c:strRef>
              <c:f>DataGraph!$U$7</c:f>
              <c:strCache>
                <c:ptCount val="1"/>
                <c:pt idx="0">
                  <c:v>FoCCS Energie</c:v>
                </c:pt>
              </c:strCache>
            </c:strRef>
          </c:tx>
          <c:spPr>
            <a:pattFill prst="dkUpDiag">
              <a:fgClr>
                <a:schemeClr val="bg1"/>
              </a:fgClr>
              <a:bgClr>
                <a:srgbClr val="FFFFFF"/>
              </a:bgClr>
            </a:pattFill>
            <a:ln w="12700">
              <a:solidFill>
                <a:srgbClr val="4B4B4D"/>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DataGraph!$V$7:$AB$7</c:f>
              <c:numCache>
                <c:formatCode>#,##0.0</c:formatCode>
                <c:ptCount val="7"/>
                <c:pt idx="0">
                  <c:v>1.7000000000000002</c:v>
                </c:pt>
                <c:pt idx="1">
                  <c:v>2</c:v>
                </c:pt>
                <c:pt idx="2">
                  <c:v>0</c:v>
                </c:pt>
                <c:pt idx="3">
                  <c:v>5</c:v>
                </c:pt>
                <c:pt idx="4">
                  <c:v>2.6005426429400234</c:v>
                </c:pt>
                <c:pt idx="5">
                  <c:v>3.1352605415769159</c:v>
                </c:pt>
                <c:pt idx="6">
                  <c:v>58.961541480423442</c:v>
                </c:pt>
              </c:numCache>
            </c:numRef>
          </c:val>
          <c:extLst xmlns:c15="http://schemas.microsoft.com/office/drawing/2012/chart">
            <c:ext xmlns:c16="http://schemas.microsoft.com/office/drawing/2014/chart" uri="{C3380CC4-5D6E-409C-BE32-E72D297353CC}">
              <c16:uniqueId val="{00000001-C574-459C-BAE7-A29BDFA39C6E}"/>
            </c:ext>
          </c:extLst>
        </c:ser>
        <c:ser>
          <c:idx val="0"/>
          <c:order val="1"/>
          <c:tx>
            <c:strRef>
              <c:f>DataGraph!$U$6</c:f>
              <c:strCache>
                <c:ptCount val="1"/>
                <c:pt idx="0">
                  <c:v>FoCCS Industrie</c:v>
                </c:pt>
              </c:strCache>
            </c:strRef>
          </c:tx>
          <c:spPr>
            <a:pattFill prst="dkDnDiag">
              <a:fgClr>
                <a:schemeClr val="tx1"/>
              </a:fgClr>
              <a:bgClr>
                <a:srgbClr val="FFFFFF"/>
              </a:bgClr>
            </a:pattFill>
            <a:ln w="12700">
              <a:solidFill>
                <a:schemeClr val="tx1"/>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DataGraph!$V$6:$AB$6</c:f>
              <c:numCache>
                <c:formatCode>#,##0.0</c:formatCode>
                <c:ptCount val="7"/>
                <c:pt idx="0">
                  <c:v>14.3</c:v>
                </c:pt>
                <c:pt idx="1">
                  <c:v>10.588235294117649</c:v>
                </c:pt>
                <c:pt idx="2">
                  <c:v>11</c:v>
                </c:pt>
                <c:pt idx="3">
                  <c:v>19.400000000000002</c:v>
                </c:pt>
                <c:pt idx="4">
                  <c:v>0</c:v>
                </c:pt>
                <c:pt idx="5">
                  <c:v>9.8015082100445152</c:v>
                </c:pt>
                <c:pt idx="6">
                  <c:v>72.857009883220087</c:v>
                </c:pt>
              </c:numCache>
            </c:numRef>
          </c:val>
          <c:extLst xmlns:c15="http://schemas.microsoft.com/office/drawing/2012/chart">
            <c:ext xmlns:c16="http://schemas.microsoft.com/office/drawing/2014/chart" uri="{C3380CC4-5D6E-409C-BE32-E72D297353CC}">
              <c16:uniqueId val="{00000000-C574-459C-BAE7-A29BDFA39C6E}"/>
            </c:ext>
          </c:extLst>
        </c:ser>
        <c:ser>
          <c:idx val="3"/>
          <c:order val="2"/>
          <c:tx>
            <c:strRef>
              <c:f>DataGraph!$U$9</c:f>
              <c:strCache>
                <c:ptCount val="1"/>
                <c:pt idx="0">
                  <c:v>BECCS (Energie)</c:v>
                </c:pt>
              </c:strCache>
            </c:strRef>
          </c:tx>
          <c:spPr>
            <a:solidFill>
              <a:schemeClr val="bg2"/>
            </a:solidFill>
            <a:ln w="12700">
              <a:solidFill>
                <a:schemeClr val="bg2"/>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DataGraph!$V$9:$AB$9</c:f>
              <c:numCache>
                <c:formatCode>#,##0.0</c:formatCode>
                <c:ptCount val="7"/>
                <c:pt idx="0">
                  <c:v>1.2093608571428567</c:v>
                </c:pt>
                <c:pt idx="1">
                  <c:v>10</c:v>
                </c:pt>
                <c:pt idx="2">
                  <c:v>11</c:v>
                </c:pt>
                <c:pt idx="3">
                  <c:v>0</c:v>
                </c:pt>
                <c:pt idx="4">
                  <c:v>0</c:v>
                </c:pt>
                <c:pt idx="5">
                  <c:v>14.128244611349297</c:v>
                </c:pt>
                <c:pt idx="6">
                  <c:v>56.218184732698603</c:v>
                </c:pt>
              </c:numCache>
            </c:numRef>
          </c:val>
          <c:extLst xmlns:c15="http://schemas.microsoft.com/office/drawing/2012/chart">
            <c:ext xmlns:c16="http://schemas.microsoft.com/office/drawing/2014/chart" uri="{C3380CC4-5D6E-409C-BE32-E72D297353CC}">
              <c16:uniqueId val="{00000003-C574-459C-BAE7-A29BDFA39C6E}"/>
            </c:ext>
          </c:extLst>
        </c:ser>
        <c:ser>
          <c:idx val="2"/>
          <c:order val="3"/>
          <c:tx>
            <c:strRef>
              <c:f>DataGraph!$U$8</c:f>
              <c:strCache>
                <c:ptCount val="1"/>
                <c:pt idx="0">
                  <c:v>BECCS (Industrie)</c:v>
                </c:pt>
              </c:strCache>
            </c:strRef>
          </c:tx>
          <c:spPr>
            <a:solidFill>
              <a:schemeClr val="tx2"/>
            </a:solidFill>
            <a:ln w="12700">
              <a:solidFill>
                <a:schemeClr val="tx2"/>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DataGraph!$V$8:$AB$8</c:f>
              <c:numCache>
                <c:formatCode>#,##0.0</c:formatCode>
                <c:ptCount val="7"/>
                <c:pt idx="0">
                  <c:v>36</c:v>
                </c:pt>
                <c:pt idx="1">
                  <c:v>4.9411764705882355</c:v>
                </c:pt>
                <c:pt idx="2">
                  <c:v>9</c:v>
                </c:pt>
                <c:pt idx="3">
                  <c:v>6.4</c:v>
                </c:pt>
                <c:pt idx="4">
                  <c:v>0</c:v>
                </c:pt>
                <c:pt idx="5">
                  <c:v>3.7305568085692</c:v>
                </c:pt>
                <c:pt idx="6">
                  <c:v>0</c:v>
                </c:pt>
              </c:numCache>
            </c:numRef>
          </c:val>
          <c:extLst xmlns:c15="http://schemas.microsoft.com/office/drawing/2012/chart">
            <c:ext xmlns:c16="http://schemas.microsoft.com/office/drawing/2014/chart" uri="{C3380CC4-5D6E-409C-BE32-E72D297353CC}">
              <c16:uniqueId val="{00000002-C574-459C-BAE7-A29BDFA39C6E}"/>
            </c:ext>
          </c:extLst>
        </c:ser>
        <c:ser>
          <c:idx val="4"/>
          <c:order val="4"/>
          <c:tx>
            <c:strRef>
              <c:f>DataGraph!$U$10</c:f>
              <c:strCache>
                <c:ptCount val="1"/>
                <c:pt idx="0">
                  <c:v>BCCS nicht-energetisch (Industrie)</c:v>
                </c:pt>
              </c:strCache>
            </c:strRef>
          </c:tx>
          <c:spPr>
            <a:solidFill>
              <a:schemeClr val="accent1"/>
            </a:solidFill>
            <a:ln w="12700">
              <a:solidFill>
                <a:schemeClr val="accent1"/>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DataGraph!$V$10:$AB$10</c:f>
              <c:numCache>
                <c:formatCode>#,##0.0</c:formatCode>
                <c:ptCount val="7"/>
                <c:pt idx="0">
                  <c:v>0</c:v>
                </c:pt>
                <c:pt idx="1">
                  <c:v>0</c:v>
                </c:pt>
                <c:pt idx="2">
                  <c:v>0</c:v>
                </c:pt>
                <c:pt idx="3">
                  <c:v>8</c:v>
                </c:pt>
                <c:pt idx="4">
                  <c:v>0</c:v>
                </c:pt>
                <c:pt idx="5">
                  <c:v>0</c:v>
                </c:pt>
                <c:pt idx="6">
                  <c:v>0</c:v>
                </c:pt>
              </c:numCache>
            </c:numRef>
          </c:val>
          <c:extLst xmlns:c15="http://schemas.microsoft.com/office/drawing/2012/chart">
            <c:ext xmlns:c16="http://schemas.microsoft.com/office/drawing/2014/chart" uri="{C3380CC4-5D6E-409C-BE32-E72D297353CC}">
              <c16:uniqueId val="{00000004-C574-459C-BAE7-A29BDFA39C6E}"/>
            </c:ext>
          </c:extLst>
        </c:ser>
        <c:ser>
          <c:idx val="5"/>
          <c:order val="5"/>
          <c:tx>
            <c:strRef>
              <c:f>DataGraph!$U$11</c:f>
              <c:strCache>
                <c:ptCount val="1"/>
                <c:pt idx="0">
                  <c:v>BWACCS (Energie)</c:v>
                </c:pt>
              </c:strCache>
            </c:strRef>
          </c:tx>
          <c:spPr>
            <a:solidFill>
              <a:schemeClr val="accent2"/>
            </a:solidFill>
            <a:ln w="12700">
              <a:solidFill>
                <a:schemeClr val="accent2"/>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DataGraph!$V$11:$AB$11</c:f>
              <c:numCache>
                <c:formatCode>#,##0.0</c:formatCode>
                <c:ptCount val="7"/>
                <c:pt idx="0">
                  <c:v>0</c:v>
                </c:pt>
                <c:pt idx="1">
                  <c:v>0</c:v>
                </c:pt>
                <c:pt idx="2">
                  <c:v>0</c:v>
                </c:pt>
                <c:pt idx="3">
                  <c:v>3.2</c:v>
                </c:pt>
                <c:pt idx="4">
                  <c:v>5.9001254138247949</c:v>
                </c:pt>
                <c:pt idx="5">
                  <c:v>7.1505942176315624</c:v>
                </c:pt>
                <c:pt idx="6">
                  <c:v>0</c:v>
                </c:pt>
              </c:numCache>
            </c:numRef>
          </c:val>
          <c:extLst xmlns:c15="http://schemas.microsoft.com/office/drawing/2012/chart">
            <c:ext xmlns:c16="http://schemas.microsoft.com/office/drawing/2014/chart" uri="{C3380CC4-5D6E-409C-BE32-E72D297353CC}">
              <c16:uniqueId val="{00000005-C574-459C-BAE7-A29BDFA39C6E}"/>
            </c:ext>
          </c:extLst>
        </c:ser>
        <c:ser>
          <c:idx val="6"/>
          <c:order val="6"/>
          <c:tx>
            <c:strRef>
              <c:f>DataGraph!$U$12</c:f>
              <c:strCache>
                <c:ptCount val="1"/>
                <c:pt idx="0">
                  <c:v>DACCS</c:v>
                </c:pt>
              </c:strCache>
            </c:strRef>
          </c:tx>
          <c:spPr>
            <a:solidFill>
              <a:schemeClr val="accent3"/>
            </a:solidFill>
            <a:ln w="12700">
              <a:solidFill>
                <a:schemeClr val="accent3"/>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DataGraph!$V$12:$AB$12</c:f>
              <c:numCache>
                <c:formatCode>#,##0.0</c:formatCode>
                <c:ptCount val="7"/>
                <c:pt idx="0">
                  <c:v>20</c:v>
                </c:pt>
                <c:pt idx="1">
                  <c:v>0</c:v>
                </c:pt>
                <c:pt idx="2">
                  <c:v>19.5</c:v>
                </c:pt>
                <c:pt idx="3">
                  <c:v>2.5</c:v>
                </c:pt>
                <c:pt idx="4">
                  <c:v>0</c:v>
                </c:pt>
                <c:pt idx="5">
                  <c:v>34.190228893423097</c:v>
                </c:pt>
                <c:pt idx="6">
                  <c:v>56.773869034458684</c:v>
                </c:pt>
              </c:numCache>
            </c:numRef>
          </c:val>
          <c:extLst>
            <c:ext xmlns:c16="http://schemas.microsoft.com/office/drawing/2014/chart" uri="{C3380CC4-5D6E-409C-BE32-E72D297353CC}">
              <c16:uniqueId val="{00000006-C574-459C-BAE7-A29BDFA39C6E}"/>
            </c:ext>
          </c:extLst>
        </c:ser>
        <c:dLbls>
          <c:showLegendKey val="0"/>
          <c:showVal val="0"/>
          <c:showCatName val="0"/>
          <c:showSerName val="0"/>
          <c:showPercent val="0"/>
          <c:showBubbleSize val="0"/>
        </c:dLbls>
        <c:gapWidth val="150"/>
        <c:overlap val="100"/>
        <c:axId val="399557864"/>
        <c:axId val="399558256"/>
        <c:extLst/>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Industrielle Speichermengen [Mt CO</a:t>
                </a:r>
                <a:r>
                  <a:rPr lang="en-US" sz="1600" baseline="-25000"/>
                  <a:t>2</a:t>
                </a:r>
                <a:r>
                  <a:rPr lang="en-US" sz="1600"/>
                  <a:t>]</a:t>
                </a:r>
              </a:p>
            </c:rich>
          </c:tx>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4.6742730006515479E-2"/>
          <c:y val="0.88789188928071106"/>
          <c:w val="0.91786109533267224"/>
          <c:h val="0.11210811071928892"/>
        </c:manualLayout>
      </c:layout>
      <c:overlay val="0"/>
      <c:spPr>
        <a:noFill/>
        <a:ln>
          <a:noFill/>
        </a:ln>
      </c:spPr>
      <c:txPr>
        <a:bodyPr/>
        <a:lstStyle/>
        <a:p>
          <a:pPr>
            <a:defRPr sz="1600"/>
          </a:pPr>
          <a:endParaRPr lang="en-US"/>
        </a:p>
      </c:txPr>
    </c:legend>
    <c:plotVisOnly val="1"/>
    <c:dispBlanksAs val="gap"/>
    <c:showDLblsOverMax val="0"/>
  </c:chart>
  <c:spPr>
    <a:noFill/>
    <a:ln>
      <a:no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46395973167316E-2"/>
          <c:y val="1.7065031358275449E-2"/>
          <c:w val="0.89207159873809816"/>
          <c:h val="0.72791796712885914"/>
        </c:manualLayout>
      </c:layout>
      <c:barChart>
        <c:barDir val="col"/>
        <c:grouping val="percentStacked"/>
        <c:varyColors val="0"/>
        <c:ser>
          <c:idx val="1"/>
          <c:order val="0"/>
          <c:tx>
            <c:strRef>
              <c:f>DataGraph!$U$7</c:f>
              <c:strCache>
                <c:ptCount val="1"/>
                <c:pt idx="0">
                  <c:v>FoCCS Energie</c:v>
                </c:pt>
              </c:strCache>
            </c:strRef>
          </c:tx>
          <c:spPr>
            <a:pattFill prst="dkUpDiag">
              <a:fgClr>
                <a:schemeClr val="bg1"/>
              </a:fgClr>
              <a:bgClr>
                <a:srgbClr val="FFFFFF"/>
              </a:bgClr>
            </a:pattFill>
            <a:ln w="12700">
              <a:solidFill>
                <a:srgbClr val="4B4B4D"/>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DataGraph!$V$7:$AB$7</c:f>
              <c:numCache>
                <c:formatCode>#,##0.0</c:formatCode>
                <c:ptCount val="7"/>
                <c:pt idx="0">
                  <c:v>1.7000000000000002</c:v>
                </c:pt>
                <c:pt idx="1">
                  <c:v>2</c:v>
                </c:pt>
                <c:pt idx="2">
                  <c:v>0</c:v>
                </c:pt>
                <c:pt idx="3">
                  <c:v>5</c:v>
                </c:pt>
                <c:pt idx="4">
                  <c:v>2.6005426429400234</c:v>
                </c:pt>
                <c:pt idx="5">
                  <c:v>3.1352605415769159</c:v>
                </c:pt>
                <c:pt idx="6">
                  <c:v>58.961541480423442</c:v>
                </c:pt>
              </c:numCache>
            </c:numRef>
          </c:val>
          <c:extLst xmlns:c15="http://schemas.microsoft.com/office/drawing/2012/chart">
            <c:ext xmlns:c16="http://schemas.microsoft.com/office/drawing/2014/chart" uri="{C3380CC4-5D6E-409C-BE32-E72D297353CC}">
              <c16:uniqueId val="{00000000-D981-4239-9D91-A41DA46399A8}"/>
            </c:ext>
          </c:extLst>
        </c:ser>
        <c:ser>
          <c:idx val="0"/>
          <c:order val="1"/>
          <c:tx>
            <c:strRef>
              <c:f>DataGraph!$U$6</c:f>
              <c:strCache>
                <c:ptCount val="1"/>
                <c:pt idx="0">
                  <c:v>FoCCS Industrie</c:v>
                </c:pt>
              </c:strCache>
            </c:strRef>
          </c:tx>
          <c:spPr>
            <a:pattFill prst="dkDnDiag">
              <a:fgClr>
                <a:schemeClr val="tx1"/>
              </a:fgClr>
              <a:bgClr>
                <a:srgbClr val="FFFFFF"/>
              </a:bgClr>
            </a:pattFill>
            <a:ln w="12700">
              <a:solidFill>
                <a:schemeClr val="tx1"/>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DataGraph!$V$6:$AB$6</c:f>
              <c:numCache>
                <c:formatCode>#,##0.0</c:formatCode>
                <c:ptCount val="7"/>
                <c:pt idx="0">
                  <c:v>14.3</c:v>
                </c:pt>
                <c:pt idx="1">
                  <c:v>10.588235294117649</c:v>
                </c:pt>
                <c:pt idx="2">
                  <c:v>11</c:v>
                </c:pt>
                <c:pt idx="3">
                  <c:v>19.400000000000002</c:v>
                </c:pt>
                <c:pt idx="4">
                  <c:v>0</c:v>
                </c:pt>
                <c:pt idx="5">
                  <c:v>9.8015082100445152</c:v>
                </c:pt>
                <c:pt idx="6">
                  <c:v>72.857009883220087</c:v>
                </c:pt>
              </c:numCache>
            </c:numRef>
          </c:val>
          <c:extLst xmlns:c15="http://schemas.microsoft.com/office/drawing/2012/chart">
            <c:ext xmlns:c16="http://schemas.microsoft.com/office/drawing/2014/chart" uri="{C3380CC4-5D6E-409C-BE32-E72D297353CC}">
              <c16:uniqueId val="{00000001-D981-4239-9D91-A41DA46399A8}"/>
            </c:ext>
          </c:extLst>
        </c:ser>
        <c:ser>
          <c:idx val="3"/>
          <c:order val="2"/>
          <c:tx>
            <c:strRef>
              <c:f>DataGraph!$U$9</c:f>
              <c:strCache>
                <c:ptCount val="1"/>
                <c:pt idx="0">
                  <c:v>BECCS (Energie)</c:v>
                </c:pt>
              </c:strCache>
            </c:strRef>
          </c:tx>
          <c:spPr>
            <a:solidFill>
              <a:schemeClr val="bg2"/>
            </a:solidFill>
            <a:ln w="12700">
              <a:solidFill>
                <a:schemeClr val="bg2"/>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DataGraph!$V$9:$AB$9</c:f>
              <c:numCache>
                <c:formatCode>#,##0.0</c:formatCode>
                <c:ptCount val="7"/>
                <c:pt idx="0">
                  <c:v>1.2093608571428567</c:v>
                </c:pt>
                <c:pt idx="1">
                  <c:v>10</c:v>
                </c:pt>
                <c:pt idx="2">
                  <c:v>11</c:v>
                </c:pt>
                <c:pt idx="3">
                  <c:v>0</c:v>
                </c:pt>
                <c:pt idx="4">
                  <c:v>0</c:v>
                </c:pt>
                <c:pt idx="5">
                  <c:v>14.128244611349297</c:v>
                </c:pt>
                <c:pt idx="6">
                  <c:v>56.218184732698603</c:v>
                </c:pt>
              </c:numCache>
            </c:numRef>
          </c:val>
          <c:extLst xmlns:c15="http://schemas.microsoft.com/office/drawing/2012/chart">
            <c:ext xmlns:c16="http://schemas.microsoft.com/office/drawing/2014/chart" uri="{C3380CC4-5D6E-409C-BE32-E72D297353CC}">
              <c16:uniqueId val="{00000002-D981-4239-9D91-A41DA46399A8}"/>
            </c:ext>
          </c:extLst>
        </c:ser>
        <c:ser>
          <c:idx val="2"/>
          <c:order val="3"/>
          <c:tx>
            <c:strRef>
              <c:f>DataGraph!$U$8</c:f>
              <c:strCache>
                <c:ptCount val="1"/>
                <c:pt idx="0">
                  <c:v>BECCS (Industrie)</c:v>
                </c:pt>
              </c:strCache>
            </c:strRef>
          </c:tx>
          <c:spPr>
            <a:solidFill>
              <a:schemeClr val="tx2"/>
            </a:solidFill>
            <a:ln w="12700">
              <a:solidFill>
                <a:schemeClr val="tx2"/>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DataGraph!$V$8:$AB$8</c:f>
              <c:numCache>
                <c:formatCode>#,##0.0</c:formatCode>
                <c:ptCount val="7"/>
                <c:pt idx="0">
                  <c:v>36</c:v>
                </c:pt>
                <c:pt idx="1">
                  <c:v>4.9411764705882355</c:v>
                </c:pt>
                <c:pt idx="2">
                  <c:v>9</c:v>
                </c:pt>
                <c:pt idx="3">
                  <c:v>6.4</c:v>
                </c:pt>
                <c:pt idx="4">
                  <c:v>0</c:v>
                </c:pt>
                <c:pt idx="5">
                  <c:v>3.7305568085692</c:v>
                </c:pt>
                <c:pt idx="6">
                  <c:v>0</c:v>
                </c:pt>
              </c:numCache>
            </c:numRef>
          </c:val>
          <c:extLst xmlns:c15="http://schemas.microsoft.com/office/drawing/2012/chart">
            <c:ext xmlns:c16="http://schemas.microsoft.com/office/drawing/2014/chart" uri="{C3380CC4-5D6E-409C-BE32-E72D297353CC}">
              <c16:uniqueId val="{00000003-D981-4239-9D91-A41DA46399A8}"/>
            </c:ext>
          </c:extLst>
        </c:ser>
        <c:ser>
          <c:idx val="4"/>
          <c:order val="4"/>
          <c:tx>
            <c:strRef>
              <c:f>DataGraph!$U$10</c:f>
              <c:strCache>
                <c:ptCount val="1"/>
                <c:pt idx="0">
                  <c:v>BCCS nicht-energetisch (Industrie)</c:v>
                </c:pt>
              </c:strCache>
            </c:strRef>
          </c:tx>
          <c:spPr>
            <a:solidFill>
              <a:schemeClr val="accent1"/>
            </a:solidFill>
            <a:ln w="12700">
              <a:solidFill>
                <a:schemeClr val="accent1"/>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DataGraph!$V$10:$AB$10</c:f>
              <c:numCache>
                <c:formatCode>#,##0.0</c:formatCode>
                <c:ptCount val="7"/>
                <c:pt idx="0">
                  <c:v>0</c:v>
                </c:pt>
                <c:pt idx="1">
                  <c:v>0</c:v>
                </c:pt>
                <c:pt idx="2">
                  <c:v>0</c:v>
                </c:pt>
                <c:pt idx="3">
                  <c:v>8</c:v>
                </c:pt>
                <c:pt idx="4">
                  <c:v>0</c:v>
                </c:pt>
                <c:pt idx="5">
                  <c:v>0</c:v>
                </c:pt>
                <c:pt idx="6">
                  <c:v>0</c:v>
                </c:pt>
              </c:numCache>
            </c:numRef>
          </c:val>
          <c:extLst xmlns:c15="http://schemas.microsoft.com/office/drawing/2012/chart">
            <c:ext xmlns:c16="http://schemas.microsoft.com/office/drawing/2014/chart" uri="{C3380CC4-5D6E-409C-BE32-E72D297353CC}">
              <c16:uniqueId val="{00000004-D981-4239-9D91-A41DA46399A8}"/>
            </c:ext>
          </c:extLst>
        </c:ser>
        <c:ser>
          <c:idx val="5"/>
          <c:order val="5"/>
          <c:tx>
            <c:strRef>
              <c:f>DataGraph!$U$11</c:f>
              <c:strCache>
                <c:ptCount val="1"/>
                <c:pt idx="0">
                  <c:v>BWACCS (Energie)</c:v>
                </c:pt>
              </c:strCache>
            </c:strRef>
          </c:tx>
          <c:spPr>
            <a:solidFill>
              <a:schemeClr val="accent2"/>
            </a:solidFill>
            <a:ln w="12700">
              <a:solidFill>
                <a:schemeClr val="accent2"/>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DataGraph!$V$11:$AB$11</c:f>
              <c:numCache>
                <c:formatCode>#,##0.0</c:formatCode>
                <c:ptCount val="7"/>
                <c:pt idx="0">
                  <c:v>0</c:v>
                </c:pt>
                <c:pt idx="1">
                  <c:v>0</c:v>
                </c:pt>
                <c:pt idx="2">
                  <c:v>0</c:v>
                </c:pt>
                <c:pt idx="3">
                  <c:v>3.2</c:v>
                </c:pt>
                <c:pt idx="4">
                  <c:v>5.9001254138247949</c:v>
                </c:pt>
                <c:pt idx="5">
                  <c:v>7.1505942176315624</c:v>
                </c:pt>
                <c:pt idx="6">
                  <c:v>0</c:v>
                </c:pt>
              </c:numCache>
            </c:numRef>
          </c:val>
          <c:extLst xmlns:c15="http://schemas.microsoft.com/office/drawing/2012/chart">
            <c:ext xmlns:c16="http://schemas.microsoft.com/office/drawing/2014/chart" uri="{C3380CC4-5D6E-409C-BE32-E72D297353CC}">
              <c16:uniqueId val="{00000005-D981-4239-9D91-A41DA46399A8}"/>
            </c:ext>
          </c:extLst>
        </c:ser>
        <c:ser>
          <c:idx val="6"/>
          <c:order val="6"/>
          <c:tx>
            <c:strRef>
              <c:f>DataGraph!$U$12</c:f>
              <c:strCache>
                <c:ptCount val="1"/>
                <c:pt idx="0">
                  <c:v>DACCS</c:v>
                </c:pt>
              </c:strCache>
            </c:strRef>
          </c:tx>
          <c:spPr>
            <a:solidFill>
              <a:schemeClr val="accent3"/>
            </a:solidFill>
            <a:ln w="12700">
              <a:solidFill>
                <a:schemeClr val="accent3"/>
              </a:solidFill>
            </a:ln>
          </c:spPr>
          <c:invertIfNegative val="0"/>
          <c:cat>
            <c:strRef>
              <c:f>DataGraph!$V$5:$AB$5</c:f>
              <c:strCache>
                <c:ptCount val="7"/>
                <c:pt idx="0">
                  <c:v>Agora KN2045 (2021)</c:v>
                </c:pt>
                <c:pt idx="1">
                  <c:v>DENA KN100 (2021)</c:v>
                </c:pt>
                <c:pt idx="2">
                  <c:v>BDI Klimapfade 2.0 (2021)</c:v>
                </c:pt>
                <c:pt idx="3">
                  <c:v>Agora KN2045 (2024)</c:v>
                </c:pt>
                <c:pt idx="4">
                  <c:v>CARESupreme (2025)</c:v>
                </c:pt>
                <c:pt idx="5">
                  <c:v>CARETech (2025)</c:v>
                </c:pt>
                <c:pt idx="6">
                  <c:v>EU IA  - S2.5 (2024)</c:v>
                </c:pt>
              </c:strCache>
            </c:strRef>
          </c:cat>
          <c:val>
            <c:numRef>
              <c:f>DataGraph!$V$12:$AB$12</c:f>
              <c:numCache>
                <c:formatCode>#,##0.0</c:formatCode>
                <c:ptCount val="7"/>
                <c:pt idx="0">
                  <c:v>20</c:v>
                </c:pt>
                <c:pt idx="1">
                  <c:v>0</c:v>
                </c:pt>
                <c:pt idx="2">
                  <c:v>19.5</c:v>
                </c:pt>
                <c:pt idx="3">
                  <c:v>2.5</c:v>
                </c:pt>
                <c:pt idx="4">
                  <c:v>0</c:v>
                </c:pt>
                <c:pt idx="5">
                  <c:v>34.190228893423097</c:v>
                </c:pt>
                <c:pt idx="6">
                  <c:v>56.773869034458684</c:v>
                </c:pt>
              </c:numCache>
            </c:numRef>
          </c:val>
          <c:extLst>
            <c:ext xmlns:c16="http://schemas.microsoft.com/office/drawing/2014/chart" uri="{C3380CC4-5D6E-409C-BE32-E72D297353CC}">
              <c16:uniqueId val="{00000006-D981-4239-9D91-A41DA46399A8}"/>
            </c:ext>
          </c:extLst>
        </c:ser>
        <c:dLbls>
          <c:showLegendKey val="0"/>
          <c:showVal val="0"/>
          <c:showCatName val="0"/>
          <c:showSerName val="0"/>
          <c:showPercent val="0"/>
          <c:showBubbleSize val="0"/>
        </c:dLbls>
        <c:gapWidth val="150"/>
        <c:overlap val="100"/>
        <c:axId val="399557864"/>
        <c:axId val="399558256"/>
        <c:extLst/>
      </c:barChart>
      <c:catAx>
        <c:axId val="399557864"/>
        <c:scaling>
          <c:orientation val="minMax"/>
        </c:scaling>
        <c:delete val="0"/>
        <c:axPos val="b"/>
        <c:majorGridlines>
          <c:spPr>
            <a:ln w="6350">
              <a:solidFill>
                <a:srgbClr val="080808"/>
              </a:solidFill>
            </a:ln>
          </c:spPr>
        </c:majorGridlines>
        <c:numFmt formatCode="General" sourceLinked="1"/>
        <c:majorTickMark val="out"/>
        <c:minorTickMark val="none"/>
        <c:tickLblPos val="low"/>
        <c:spPr>
          <a:ln w="12700">
            <a:solidFill>
              <a:srgbClr val="080808"/>
            </a:solidFill>
          </a:ln>
        </c:spPr>
        <c:txPr>
          <a:bodyPr/>
          <a:lstStyle/>
          <a:p>
            <a:pPr>
              <a:defRPr sz="1600"/>
            </a:pPr>
            <a:endParaRPr lang="en-US"/>
          </a:p>
        </c:txPr>
        <c:crossAx val="399558256"/>
        <c:crosses val="autoZero"/>
        <c:auto val="1"/>
        <c:lblAlgn val="ctr"/>
        <c:lblOffset val="100"/>
        <c:noMultiLvlLbl val="0"/>
      </c:catAx>
      <c:valAx>
        <c:axId val="399558256"/>
        <c:scaling>
          <c:orientation val="minMax"/>
        </c:scaling>
        <c:delete val="0"/>
        <c:axPos val="l"/>
        <c:majorGridlines>
          <c:spPr>
            <a:ln w="6350">
              <a:solidFill>
                <a:srgbClr val="080808"/>
              </a:solidFill>
            </a:ln>
          </c:spPr>
        </c:majorGridlines>
        <c:title>
          <c:tx>
            <c:rich>
              <a:bodyPr rot="-5400000" vert="horz"/>
              <a:lstStyle/>
              <a:p>
                <a:pPr>
                  <a:defRPr sz="1600"/>
                </a:pPr>
                <a:r>
                  <a:rPr lang="en-US" sz="1600"/>
                  <a:t>Industrielle Speichermengen [Mt CO</a:t>
                </a:r>
                <a:r>
                  <a:rPr lang="en-US" sz="1600" baseline="-25000"/>
                  <a:t>2</a:t>
                </a:r>
                <a:r>
                  <a:rPr lang="en-US" sz="1600"/>
                  <a:t>]</a:t>
                </a:r>
              </a:p>
            </c:rich>
          </c:tx>
          <c:overlay val="0"/>
        </c:title>
        <c:numFmt formatCode="0%" sourceLinked="0"/>
        <c:majorTickMark val="out"/>
        <c:minorTickMark val="none"/>
        <c:tickLblPos val="nextTo"/>
        <c:spPr>
          <a:ln>
            <a:noFill/>
          </a:ln>
        </c:spPr>
        <c:txPr>
          <a:bodyPr/>
          <a:lstStyle/>
          <a:p>
            <a:pPr>
              <a:defRPr sz="1600"/>
            </a:pPr>
            <a:endParaRPr lang="en-US"/>
          </a:p>
        </c:txPr>
        <c:crossAx val="399557864"/>
        <c:crosses val="autoZero"/>
        <c:crossBetween val="between"/>
      </c:valAx>
      <c:spPr>
        <a:blipFill dpi="0" rotWithShape="1">
          <a:blip xmlns:r="http://schemas.openxmlformats.org/officeDocument/2006/relationships" r:embed="rId1"/>
          <a:srcRect/>
          <a:tile tx="0" ty="0" sx="100000" sy="100000" flip="none" algn="tl"/>
        </a:blipFill>
        <a:ln w="9525"/>
      </c:spPr>
    </c:plotArea>
    <c:legend>
      <c:legendPos val="b"/>
      <c:layout>
        <c:manualLayout>
          <c:xMode val="edge"/>
          <c:yMode val="edge"/>
          <c:x val="4.6742703259971451E-2"/>
          <c:y val="0.88176801565408758"/>
          <c:w val="0.95325722662593593"/>
          <c:h val="0.11210811071928892"/>
        </c:manualLayout>
      </c:layout>
      <c:overlay val="0"/>
      <c:spPr>
        <a:noFill/>
        <a:ln>
          <a:noFill/>
        </a:ln>
      </c:spPr>
      <c:txPr>
        <a:bodyPr/>
        <a:lstStyle/>
        <a:p>
          <a:pPr>
            <a:defRPr sz="1600"/>
          </a:pPr>
          <a:endParaRPr lang="en-US"/>
        </a:p>
      </c:txPr>
    </c:legend>
    <c:plotVisOnly val="1"/>
    <c:dispBlanksAs val="gap"/>
    <c:showDLblsOverMax val="0"/>
  </c:chart>
  <c:spPr>
    <a:noFill/>
    <a:ln>
      <a:noFill/>
    </a:ln>
  </c:spPr>
  <c:txPr>
    <a:bodyPr/>
    <a:lstStyle/>
    <a:p>
      <a:pPr>
        <a:defRPr>
          <a:solidFill>
            <a:sysClr val="windowText" lastClr="000000"/>
          </a:solidFill>
          <a:latin typeface="+mn-lt"/>
        </a:defRPr>
      </a:pPr>
      <a:endParaRPr lang="en-US"/>
    </a:p>
  </c:txPr>
  <c:printSettings>
    <c:headerFooter/>
    <c:pageMargins b="0.75" l="0.7" r="0.7" t="0.75" header="0.3" footer="0.3"/>
    <c:pageSetup/>
  </c:printSettings>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chartsheets/_rels/sheet1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chartsheets/_rels/sheet1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chartsheets/_rels/sheet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A15255A-EC71-4533-A039-A114A25CD887}">
  <sheetPr/>
  <sheetViews>
    <sheetView workbookViewId="0" xr3:uid="{8F5D86BD-B169-5303-9358-E5D1B80B1235}"/>
  </sheetViews>
  <sheetProtection algorithmName="SHA-512" hashValue="b/5sn1CFPpv+Thgz1sQMzvXHwBNk6SQ3pY9O/gEWi6R5qu5A1QvklzVHcgr85iV+6Y+/n950t0YiGhAz6XDGfw==" saltValue="CuW0EiwDltLl2KTPyzByWQ==" spinCount="100000" content="1" objects="1"/>
  <pageMargins left="0.7" right="0.7" top="0.78740157499999996" bottom="0.78740157499999996" header="0.3" footer="0.3"/>
  <pageSetup paperSize="5" orientation="landscape" r:id="rId1"/>
  <drawing r:id="rId2"/>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F765C04-C4C6-4A9B-A6D2-821764D11AEA}">
  <sheetPr/>
  <sheetViews>
    <sheetView workbookViewId="0" xr3:uid="{8E08ABBF-1BB7-5F29-A25A-EA628989D3D5}"/>
  </sheetViews>
  <sheetProtection algorithmName="SHA-512" hashValue="i6iPyX8WxcKvq4pRRgcaY0ifATU1MUcVcKOqZVDQ4XjanYDQB1oK9d47nyGXysqAmxeSzC//dLwCLxZhRLx5MQ==" saltValue="3MaXogXl9j1ldsjt/nw0mg==" spinCount="100000" content="1" objects="1"/>
  <pageMargins left="0.7" right="0.7" top="0.78740157499999996" bottom="0.78740157499999996" header="0.3" footer="0.3"/>
  <pageSetup paperSize="5" orientation="landscape" r:id="rId1"/>
  <drawing r:id="rId2"/>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700D37B-6C2D-4F9A-881B-2E79F11188B8}">
  <sheetPr/>
  <sheetViews>
    <sheetView zoomScale="85" workbookViewId="0" xr3:uid="{6702C8AE-4BD2-593C-BBD0-90C1900FA2B7}"/>
  </sheetViews>
  <pageMargins left="0.7" right="0.7" top="0.78740157499999996" bottom="0.78740157499999996" header="0.3" footer="0.3"/>
  <pageSetup paperSize="5"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CF5FA7B-4362-4EFC-BEF3-4DE16540E660}">
  <sheetPr/>
  <sheetViews>
    <sheetView workbookViewId="0" xr3:uid="{6FB239B5-D6FB-5CC6-B357-D01DB0481905}"/>
  </sheetViews>
  <sheetProtection algorithmName="SHA-512" hashValue="wBbJZAuW8Zj7GR+u7KSJYAzWepNAuLNy+9I5MReV8AdObNPh60yFWIhHtyytK4IaseRtwA/pN7HixhkhcuC3oQ==" saltValue="1yqK7CgYJyXsg4CA+QNOuQ==" spinCount="100000" content="1" objects="1"/>
  <pageMargins left="0.7" right="0.7" top="0.78740157499999996" bottom="0.78740157499999996" header="0.3" footer="0.3"/>
  <pageSetup paperSize="5" orientation="landscape"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85422CD-5D78-4E57-87F7-4CC67799B86E}">
  <sheetPr/>
  <sheetViews>
    <sheetView workbookViewId="0" xr3:uid="{2C7B186C-877D-537D-B467-FEE47C50BAAD}"/>
  </sheetViews>
  <sheetProtection algorithmName="SHA-512" hashValue="ZR3yVjf2M69FxvDjUKseNXKTkkFRQ+Iu3awqfBMtTom81tx/aFa4qC7JwwCdLrwvFIZeBUalnOHmTW1F6CI79g==" saltValue="0mi2BtAGPZGBRHzSNqSXuw==" spinCount="100000" content="1" objects="1"/>
  <pageMargins left="0.7" right="0.7" top="0.78740157499999996" bottom="0.78740157499999996" header="0.3" footer="0.3"/>
  <pageSetup paperSize="5" orientation="landscape"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96CA7A0-B2A3-47F0-85E1-E81EFD1E1C39}">
  <sheetPr/>
  <sheetViews>
    <sheetView workbookViewId="0" xr3:uid="{106CB420-06C1-50AF-ABCC-3F03EA411CC6}"/>
  </sheetViews>
  <sheetProtection algorithmName="SHA-512" hashValue="UqEeOK0azFjtqW1ibZyBhpNcf/y+3A4ioldMMLqXel3eepHKBCpKTbEVpu2dCVIayVx0ysZHyDIiJVcYobg41w==" saltValue="+s3+BEyfy8Gi5fzmxWLPVg==" spinCount="100000" content="1" objects="1"/>
  <pageMargins left="0.7" right="0.7" top="0.78740157499999996" bottom="0.78740157499999996" header="0.3" footer="0.3"/>
  <pageSetup paperSize="5" orientation="landscape" r:id="rId1"/>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0A9987D-9692-4F44-BFFD-8C9E5D2953A8}">
  <sheetPr/>
  <sheetViews>
    <sheetView workbookViewId="0" xr3:uid="{8CEDBB31-BD5E-527B-8FA6-FCDD787DAFBD}"/>
  </sheetViews>
  <sheetProtection algorithmName="SHA-512" hashValue="8cDhMZ33/zVEicvoBWRRNX2Ti22Fee+44veNIag+iybGXWUySRfHLn9GLV6SnREsYPQOL3+YnoAbf9o/7lEr7Q==" saltValue="c3Kx4fZ2barqmggFZl4ZbA==" spinCount="100000" content="1" objects="1"/>
  <pageMargins left="0.7" right="0.7" top="0.78740157499999996" bottom="0.78740157499999996" header="0.3" footer="0.3"/>
  <pageSetup paperSize="5" orientation="landscape" r:id="rId1"/>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A322F77-E884-4AA8-BE7C-10F01408CB2F}">
  <sheetPr/>
  <sheetViews>
    <sheetView workbookViewId="0" xr3:uid="{B4A86206-D9F0-5635-8FA4-A42DD616A41B}"/>
  </sheetViews>
  <sheetProtection algorithmName="SHA-512" hashValue="89nG62owuVETPpV8iWf2kxsMpDByc/s73vEJ+gzOnH5WJxPgaLG8hwZF+VJGLwmrWlon2obDeNwod2Lm+6xmgQ==" saltValue="7LD020j2cs8+DumS/itfeQ==" spinCount="100000" content="1" objects="1"/>
  <pageMargins left="0.7" right="0.7" top="0.78740157499999996" bottom="0.78740157499999996" header="0.3" footer="0.3"/>
  <pageSetup paperSize="5" orientation="landscape" r:id="rId1"/>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10100D9-283A-4ABC-AAED-F998C9721EB6}">
  <sheetPr/>
  <sheetViews>
    <sheetView workbookViewId="0" xr3:uid="{CBACE1AA-16B2-5985-B61F-64586ACBE08D}"/>
  </sheetViews>
  <sheetProtection algorithmName="SHA-512" hashValue="IqEzDZME0o1fqOJOezhD4Mtpv5By3TtUKy1RLKwrJif1Yacbs0XHPyD4CHQX+appfv8zhWyGWAxlqDTaoXWFSw==" saltValue="Mfke4tInHNuAht68RjvPvg==" spinCount="100000" content="1" objects="1"/>
  <pageMargins left="0.7" right="0.7" top="0.78740157499999996" bottom="0.78740157499999996" header="0.3" footer="0.3"/>
  <pageSetup paperSize="5" orientation="landscape" r:id="rId1"/>
  <drawing r:id="rId2"/>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9DEC03C-4C30-424E-A854-9DAE6AEEFAD8}">
  <sheetPr/>
  <sheetViews>
    <sheetView workbookViewId="0" xr3:uid="{F736D315-7215-5456-8EF7-4CFFD16300AD}"/>
  </sheetViews>
  <sheetProtection algorithmName="SHA-512" hashValue="1tKvmx+DGOCpKsIMYpHoGTaPuFoSwcoc/oZwnI7Y/SogsWxC4wk4TIsAqiyKwTrQbKqQzcIheXKJMYq3BOPnKw==" saltValue="nyCh1YMNvowkcQTp2SWh4w==" spinCount="100000" content="1" objects="1"/>
  <pageMargins left="0.7" right="0.7" top="0.78740157499999996" bottom="0.78740157499999996" header="0.3" footer="0.3"/>
  <pageSetup paperSize="5" orientation="landscape" r:id="rId1"/>
  <drawing r:id="rId2"/>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9BF7282-7160-4267-A1F4-20484F484AE0}">
  <sheetPr/>
  <sheetViews>
    <sheetView workbookViewId="0" xr3:uid="{E8A70FC4-FA65-5859-BDC0-66100A7F39CF}"/>
  </sheetViews>
  <sheetProtection algorithmName="SHA-512" hashValue="PUYXZ3AlDsmtIoGY906dUT6yDM6qotxST3d6f/tbQfHLKb8HOfpMFZnkjyHV4UQkKkWSRLMWQPONBLq8rKdbHQ==" saltValue="flft0jNKIgC8rKglfK08qg==" spinCount="100000" content="1" objects="1"/>
  <pageMargins left="0.7" right="0.7" top="0.78740157499999996" bottom="0.78740157499999996" header="0.3" footer="0.3"/>
  <pageSetup paperSize="5"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4790345</xdr:colOff>
      <xdr:row>0</xdr:row>
      <xdr:rowOff>133351</xdr:rowOff>
    </xdr:from>
    <xdr:to>
      <xdr:col>2</xdr:col>
      <xdr:colOff>7491226</xdr:colOff>
      <xdr:row>3</xdr:row>
      <xdr:rowOff>9526</xdr:rowOff>
    </xdr:to>
    <xdr:pic>
      <xdr:nvPicPr>
        <xdr:cNvPr id="2" name="Grafik 1">
          <a:extLst>
            <a:ext uri="{FF2B5EF4-FFF2-40B4-BE49-F238E27FC236}">
              <a16:creationId xmlns:a16="http://schemas.microsoft.com/office/drawing/2014/main" id="{3644827B-104A-DFEE-1815-DD53FA1411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1045" y="133351"/>
          <a:ext cx="2700881"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0</xdr:row>
      <xdr:rowOff>9525</xdr:rowOff>
    </xdr:from>
    <xdr:to>
      <xdr:col>1</xdr:col>
      <xdr:colOff>1351309</xdr:colOff>
      <xdr:row>5</xdr:row>
      <xdr:rowOff>19050</xdr:rowOff>
    </xdr:to>
    <xdr:pic>
      <xdr:nvPicPr>
        <xdr:cNvPr id="4" name="Grafik 3">
          <a:extLst>
            <a:ext uri="{FF2B5EF4-FFF2-40B4-BE49-F238E27FC236}">
              <a16:creationId xmlns:a16="http://schemas.microsoft.com/office/drawing/2014/main" id="{B0CA9764-36B1-FDD7-C206-2DC1175EDE0F}"/>
            </a:ext>
          </a:extLst>
        </xdr:cNvPr>
        <xdr:cNvPicPr>
          <a:picLocks noChangeAspect="1"/>
        </xdr:cNvPicPr>
      </xdr:nvPicPr>
      <xdr:blipFill>
        <a:blip xmlns:r="http://schemas.openxmlformats.org/officeDocument/2006/relationships" r:embed="rId2"/>
        <a:stretch>
          <a:fillRect/>
        </a:stretch>
      </xdr:blipFill>
      <xdr:spPr>
        <a:xfrm>
          <a:off x="9525" y="9525"/>
          <a:ext cx="1656109" cy="8191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1410950" cy="6229350"/>
    <xdr:graphicFrame macro="">
      <xdr:nvGraphicFramePr>
        <xdr:cNvPr id="8" name="Diagramm 1">
          <a:extLst>
            <a:ext uri="{FF2B5EF4-FFF2-40B4-BE49-F238E27FC236}">
              <a16:creationId xmlns:a16="http://schemas.microsoft.com/office/drawing/2014/main" id="{3F039CA7-F150-BEB3-E3A5-468DFB9F751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0.05461</cdr:x>
      <cdr:y>0.99327</cdr:y>
    </cdr:from>
    <cdr:to>
      <cdr:x>0.95455</cdr:x>
      <cdr:y>0.99327</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622566" y="6165565"/>
          <a:ext cx="10260000" cy="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0.05472</cdr:x>
      <cdr:y>0.87074</cdr:y>
    </cdr:from>
    <cdr:to>
      <cdr:x>0.95466</cdr:x>
      <cdr:y>0.87074</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a:off x="623764" y="5414187"/>
          <a:ext cx="10258884" cy="0"/>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xdr:wsDr xmlns:xdr="http://schemas.openxmlformats.org/drawingml/2006/spreadsheetDrawing" xmlns:a="http://schemas.openxmlformats.org/drawingml/2006/main">
  <xdr:absoluteAnchor>
    <xdr:pos x="0" y="0"/>
    <xdr:ext cx="11418794" cy="6230471"/>
    <xdr:graphicFrame macro="">
      <xdr:nvGraphicFramePr>
        <xdr:cNvPr id="2" name="Diagramm 1">
          <a:extLst>
            <a:ext uri="{FF2B5EF4-FFF2-40B4-BE49-F238E27FC236}">
              <a16:creationId xmlns:a16="http://schemas.microsoft.com/office/drawing/2014/main" id="{D1035DCE-6CD7-79DC-6333-BCB9B82945B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0.05461</cdr:x>
      <cdr:y>0.99327</cdr:y>
    </cdr:from>
    <cdr:to>
      <cdr:x>0.95455</cdr:x>
      <cdr:y>0.99327</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622566" y="6165565"/>
          <a:ext cx="10260000" cy="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0.0544</cdr:x>
      <cdr:y>0.88771</cdr:y>
    </cdr:from>
    <cdr:to>
      <cdr:x>0.95434</cdr:x>
      <cdr:y>0.88771</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a:off x="620355" y="5522865"/>
          <a:ext cx="10262111" cy="0"/>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absoluteAnchor>
    <xdr:pos x="0" y="0"/>
    <xdr:ext cx="11402786" cy="6218464"/>
    <xdr:graphicFrame macro="">
      <xdr:nvGraphicFramePr>
        <xdr:cNvPr id="2" name="Diagramm 1">
          <a:extLst>
            <a:ext uri="{FF2B5EF4-FFF2-40B4-BE49-F238E27FC236}">
              <a16:creationId xmlns:a16="http://schemas.microsoft.com/office/drawing/2014/main" id="{3BB3B748-31F7-497C-0339-192DA324626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0.05461</cdr:x>
      <cdr:y>0.99327</cdr:y>
    </cdr:from>
    <cdr:to>
      <cdr:x>0.97093</cdr:x>
      <cdr:y>0.99395</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622679" y="6178826"/>
          <a:ext cx="10448092" cy="426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0.05787</cdr:x>
      <cdr:y>0.8592</cdr:y>
    </cdr:from>
    <cdr:to>
      <cdr:x>0.97474</cdr:x>
      <cdr:y>0.85921</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a:off x="659837" y="5344828"/>
          <a:ext cx="10454477" cy="58"/>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xdr:wsDr xmlns:xdr="http://schemas.openxmlformats.org/drawingml/2006/spreadsheetDrawing" xmlns:a="http://schemas.openxmlformats.org/drawingml/2006/main">
  <xdr:absoluteAnchor>
    <xdr:pos x="0" y="0"/>
    <xdr:ext cx="11398250" cy="6223000"/>
    <xdr:graphicFrame macro="">
      <xdr:nvGraphicFramePr>
        <xdr:cNvPr id="5" name="Diagramm 1">
          <a:extLst>
            <a:ext uri="{FF2B5EF4-FFF2-40B4-BE49-F238E27FC236}">
              <a16:creationId xmlns:a16="http://schemas.microsoft.com/office/drawing/2014/main" id="{75E46A66-193E-553E-D070-CCE28FEA348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c:userShapes xmlns:c="http://schemas.openxmlformats.org/drawingml/2006/chart">
  <cdr:relSizeAnchor xmlns:cdr="http://schemas.openxmlformats.org/drawingml/2006/chartDrawing">
    <cdr:from>
      <cdr:x>0.05461</cdr:x>
      <cdr:y>0.99327</cdr:y>
    </cdr:from>
    <cdr:to>
      <cdr:x>0.95455</cdr:x>
      <cdr:y>0.99327</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622566" y="6165565"/>
          <a:ext cx="10260000" cy="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0.05468</cdr:x>
      <cdr:y>0.88034</cdr:y>
    </cdr:from>
    <cdr:to>
      <cdr:x>0.95462</cdr:x>
      <cdr:y>0.88034</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a:off x="622884" y="5467177"/>
          <a:ext cx="10252026" cy="0"/>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xdr:wsDr xmlns:xdr="http://schemas.openxmlformats.org/drawingml/2006/spreadsheetDrawing" xmlns:a="http://schemas.openxmlformats.org/drawingml/2006/main">
  <xdr:absoluteAnchor>
    <xdr:pos x="0" y="0"/>
    <xdr:ext cx="11398250" cy="6223000"/>
    <xdr:graphicFrame macro="">
      <xdr:nvGraphicFramePr>
        <xdr:cNvPr id="2" name="Diagramm 1">
          <a:extLst>
            <a:ext uri="{FF2B5EF4-FFF2-40B4-BE49-F238E27FC236}">
              <a16:creationId xmlns:a16="http://schemas.microsoft.com/office/drawing/2014/main" id="{B75ED6B7-A24A-E922-CF57-938739CC875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c:userShapes xmlns:c="http://schemas.openxmlformats.org/drawingml/2006/chart">
  <cdr:relSizeAnchor xmlns:cdr="http://schemas.openxmlformats.org/drawingml/2006/chartDrawing">
    <cdr:from>
      <cdr:x>0.05461</cdr:x>
      <cdr:y>0.99327</cdr:y>
    </cdr:from>
    <cdr:to>
      <cdr:x>0.95455</cdr:x>
      <cdr:y>0.99327</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622566" y="6165565"/>
          <a:ext cx="10260000" cy="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0.05625</cdr:x>
      <cdr:y>0.87314</cdr:y>
    </cdr:from>
    <cdr:to>
      <cdr:x>0.95619</cdr:x>
      <cdr:y>0.87314</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a:off x="641451" y="5432217"/>
          <a:ext cx="10262111" cy="0"/>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absoluteAnchor>
    <xdr:pos x="0" y="0"/>
    <xdr:ext cx="11410950" cy="6229350"/>
    <xdr:graphicFrame macro="">
      <xdr:nvGraphicFramePr>
        <xdr:cNvPr id="4" name="Diagramm 1">
          <a:extLst>
            <a:ext uri="{FF2B5EF4-FFF2-40B4-BE49-F238E27FC236}">
              <a16:creationId xmlns:a16="http://schemas.microsoft.com/office/drawing/2014/main" id="{E007F22C-2175-A00E-BF2D-AF3AD285C92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0" y="0"/>
    <xdr:ext cx="11418794" cy="6230471"/>
    <xdr:graphicFrame macro="">
      <xdr:nvGraphicFramePr>
        <xdr:cNvPr id="11" name="Diagramm 1">
          <a:extLst>
            <a:ext uri="{FF2B5EF4-FFF2-40B4-BE49-F238E27FC236}">
              <a16:creationId xmlns:a16="http://schemas.microsoft.com/office/drawing/2014/main" id="{90BA3309-8247-5AB4-3521-4F635AC8473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0.05461</cdr:x>
      <cdr:y>0.99327</cdr:y>
    </cdr:from>
    <cdr:to>
      <cdr:x>0.95455</cdr:x>
      <cdr:y>0.99327</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622566" y="6165565"/>
          <a:ext cx="10260000" cy="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0.05612</cdr:x>
      <cdr:y>0.9226</cdr:y>
    </cdr:from>
    <cdr:to>
      <cdr:x>0.95606</cdr:x>
      <cdr:y>0.9226</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a:off x="639942" y="5739954"/>
          <a:ext cx="10262112" cy="0"/>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absoluteAnchor>
    <xdr:pos x="0" y="0"/>
    <xdr:ext cx="11418794" cy="6230471"/>
    <xdr:graphicFrame macro="">
      <xdr:nvGraphicFramePr>
        <xdr:cNvPr id="11" name="Diagramm 1">
          <a:extLst>
            <a:ext uri="{FF2B5EF4-FFF2-40B4-BE49-F238E27FC236}">
              <a16:creationId xmlns:a16="http://schemas.microsoft.com/office/drawing/2014/main" id="{F13290DF-7DB1-9E45-50C7-9641DA2006A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c:userShapes xmlns:c="http://schemas.openxmlformats.org/drawingml/2006/chart">
  <cdr:relSizeAnchor xmlns:cdr="http://schemas.openxmlformats.org/drawingml/2006/chartDrawing">
    <cdr:from>
      <cdr:x>0.0554</cdr:x>
      <cdr:y>0.98895</cdr:y>
    </cdr:from>
    <cdr:to>
      <cdr:x>0.95534</cdr:x>
      <cdr:y>0.98895</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631688" y="6152741"/>
          <a:ext cx="10262111" cy="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0.05691</cdr:x>
      <cdr:y>0.92404</cdr:y>
    </cdr:from>
    <cdr:to>
      <cdr:x>0.95685</cdr:x>
      <cdr:y>0.92404</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a:off x="648907" y="5748919"/>
          <a:ext cx="10262112" cy="0"/>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4.xml><?xml version="1.0" encoding="utf-8"?>
<xdr:wsDr xmlns:xdr="http://schemas.openxmlformats.org/drawingml/2006/spreadsheetDrawing" xmlns:a="http://schemas.openxmlformats.org/drawingml/2006/main">
  <xdr:twoCellAnchor>
    <xdr:from>
      <xdr:col>1</xdr:col>
      <xdr:colOff>0</xdr:colOff>
      <xdr:row>2</xdr:row>
      <xdr:rowOff>161925</xdr:rowOff>
    </xdr:from>
    <xdr:to>
      <xdr:col>8</xdr:col>
      <xdr:colOff>0</xdr:colOff>
      <xdr:row>2</xdr:row>
      <xdr:rowOff>161925</xdr:rowOff>
    </xdr:to>
    <xdr:cxnSp macro="">
      <xdr:nvCxnSpPr>
        <xdr:cNvPr id="2" name="Gerade Verbindung 8">
          <a:extLst>
            <a:ext uri="{FF2B5EF4-FFF2-40B4-BE49-F238E27FC236}">
              <a16:creationId xmlns:a16="http://schemas.microsoft.com/office/drawing/2014/main" id="{EC4FC482-6881-41C7-B043-1B10B6765F6B}"/>
            </a:ext>
          </a:extLst>
        </xdr:cNvPr>
        <xdr:cNvCxnSpPr/>
      </xdr:nvCxnSpPr>
      <xdr:spPr>
        <a:xfrm>
          <a:off x="762000" y="485775"/>
          <a:ext cx="5334000" cy="0"/>
        </a:xfrm>
        <a:prstGeom prst="line">
          <a:avLst/>
        </a:prstGeom>
        <a:noFill/>
        <a:ln w="12700" cap="flat" cmpd="sng" algn="ctr">
          <a:solidFill>
            <a:sysClr val="windowText" lastClr="000000">
              <a:shade val="95000"/>
              <a:satMod val="105000"/>
            </a:sysClr>
          </a:solidFill>
          <a:prstDash val="solid"/>
        </a:ln>
        <a:effectLst/>
      </xdr:spPr>
    </xdr:cxnSp>
    <xdr:clientData fLocksWithSheet="0"/>
  </xdr:twoCellAnchor>
  <xdr:twoCellAnchor>
    <xdr:from>
      <xdr:col>1</xdr:col>
      <xdr:colOff>1905</xdr:colOff>
      <xdr:row>19</xdr:row>
      <xdr:rowOff>0</xdr:rowOff>
    </xdr:from>
    <xdr:to>
      <xdr:col>8</xdr:col>
      <xdr:colOff>0</xdr:colOff>
      <xdr:row>19</xdr:row>
      <xdr:rowOff>1</xdr:rowOff>
    </xdr:to>
    <xdr:cxnSp macro="">
      <xdr:nvCxnSpPr>
        <xdr:cNvPr id="3" name="Gerade Verbindung 1">
          <a:extLst>
            <a:ext uri="{FF2B5EF4-FFF2-40B4-BE49-F238E27FC236}">
              <a16:creationId xmlns:a16="http://schemas.microsoft.com/office/drawing/2014/main" id="{3913092E-88EC-4473-B7CC-85A8E2E9563C}"/>
            </a:ext>
          </a:extLst>
        </xdr:cNvPr>
        <xdr:cNvCxnSpPr/>
      </xdr:nvCxnSpPr>
      <xdr:spPr>
        <a:xfrm flipV="1">
          <a:off x="763905" y="3076575"/>
          <a:ext cx="5332095" cy="1"/>
        </a:xfrm>
        <a:prstGeom prst="line">
          <a:avLst/>
        </a:prstGeom>
        <a:noFill/>
        <a:ln w="12700" cap="flat" cmpd="sng" algn="ctr">
          <a:solidFill>
            <a:sysClr val="windowText" lastClr="000000">
              <a:shade val="95000"/>
              <a:satMod val="105000"/>
            </a:sysClr>
          </a:solidFill>
          <a:prstDash val="solid"/>
        </a:ln>
        <a:effectLst/>
      </xdr:spPr>
    </xdr:cxnSp>
    <xdr:clientData fLocksWithSheet="0"/>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24</xdr:row>
      <xdr:rowOff>9525</xdr:rowOff>
    </xdr:from>
    <xdr:to>
      <xdr:col>11</xdr:col>
      <xdr:colOff>1104900</xdr:colOff>
      <xdr:row>24</xdr:row>
      <xdr:rowOff>9525</xdr:rowOff>
    </xdr:to>
    <xdr:cxnSp macro="">
      <xdr:nvCxnSpPr>
        <xdr:cNvPr id="2" name="Gerade Verbindung 1">
          <a:extLst>
            <a:ext uri="{FF2B5EF4-FFF2-40B4-BE49-F238E27FC236}">
              <a16:creationId xmlns:a16="http://schemas.microsoft.com/office/drawing/2014/main" id="{00000000-0008-0000-0100-000002000000}"/>
            </a:ext>
          </a:extLst>
        </xdr:cNvPr>
        <xdr:cNvCxnSpPr/>
      </xdr:nvCxnSpPr>
      <xdr:spPr>
        <a:xfrm>
          <a:off x="1200150" y="5229225"/>
          <a:ext cx="1224915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26.xml><?xml version="1.0" encoding="utf-8"?>
<xdr:wsDr xmlns:xdr="http://schemas.openxmlformats.org/drawingml/2006/spreadsheetDrawing" xmlns:a="http://schemas.openxmlformats.org/drawingml/2006/main">
  <xdr:twoCellAnchor>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8" name="Textfeld 7">
          <a:extLst>
            <a:ext uri="{FF2B5EF4-FFF2-40B4-BE49-F238E27FC236}">
              <a16:creationId xmlns:a16="http://schemas.microsoft.com/office/drawing/2014/main" id="{00000000-0008-0000-0200-000008000000}"/>
            </a:ext>
          </a:extLst>
        </xdr:cNvPr>
        <xdr:cNvSpPr txBox="1"/>
      </xdr:nvSpPr>
      <xdr:spPr>
        <a:xfrm>
          <a:off x="2324837" y="5569195"/>
          <a:ext cx="3581779" cy="1203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9" name="Textfeld 8">
          <a:extLst>
            <a:ext uri="{FF2B5EF4-FFF2-40B4-BE49-F238E27FC236}">
              <a16:creationId xmlns:a16="http://schemas.microsoft.com/office/drawing/2014/main" id="{00000000-0008-0000-0200-000009000000}"/>
            </a:ext>
          </a:extLst>
        </xdr:cNvPr>
        <xdr:cNvSpPr txBox="1"/>
      </xdr:nvSpPr>
      <xdr:spPr>
        <a:xfrm>
          <a:off x="101876" y="5535712"/>
          <a:ext cx="1672673" cy="1195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12</xdr:col>
      <xdr:colOff>8282</xdr:colOff>
      <xdr:row>2</xdr:row>
      <xdr:rowOff>38100</xdr:rowOff>
    </xdr:to>
    <xdr:sp macro="" textlink="'Daten-Vorlage'!B1">
      <xdr:nvSpPr>
        <xdr:cNvPr id="12" name="Textfeld 11">
          <a:extLst>
            <a:ext uri="{FF2B5EF4-FFF2-40B4-BE49-F238E27FC236}">
              <a16:creationId xmlns:a16="http://schemas.microsoft.com/office/drawing/2014/main" id="{00000000-0008-0000-0200-00000C000000}"/>
            </a:ext>
          </a:extLst>
        </xdr:cNvPr>
        <xdr:cNvSpPr txBox="1"/>
      </xdr:nvSpPr>
      <xdr:spPr>
        <a:xfrm>
          <a:off x="0" y="266286"/>
          <a:ext cx="5938630" cy="285336"/>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13" name="Textfeld 12">
          <a:extLst>
            <a:ext uri="{FF2B5EF4-FFF2-40B4-BE49-F238E27FC236}">
              <a16:creationId xmlns:a16="http://schemas.microsoft.com/office/drawing/2014/main" id="{00000000-0008-0000-0200-00000D000000}"/>
            </a:ext>
          </a:extLst>
        </xdr:cNvPr>
        <xdr:cNvSpPr txBox="1"/>
      </xdr:nvSpPr>
      <xdr:spPr>
        <a:xfrm>
          <a:off x="0" y="542097"/>
          <a:ext cx="5930348" cy="26877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17" name="Gerade Verbindung mit Pfeil 16">
          <a:extLst>
            <a:ext uri="{FF2B5EF4-FFF2-40B4-BE49-F238E27FC236}">
              <a16:creationId xmlns:a16="http://schemas.microsoft.com/office/drawing/2014/main" id="{00000000-0008-0000-0200-000011000000}"/>
            </a:ext>
          </a:extLst>
        </xdr:cNvPr>
        <xdr:cNvCxnSpPr/>
      </xdr:nvCxnSpPr>
      <xdr:spPr>
        <a:xfrm>
          <a:off x="7456193" y="2319123"/>
          <a:ext cx="526590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0</xdr:col>
      <xdr:colOff>91113</xdr:colOff>
      <xdr:row>1</xdr:row>
      <xdr:rowOff>3483</xdr:rowOff>
    </xdr:from>
    <xdr:to>
      <xdr:col>12</xdr:col>
      <xdr:colOff>6914</xdr:colOff>
      <xdr:row>1</xdr:row>
      <xdr:rowOff>3483</xdr:rowOff>
    </xdr:to>
    <xdr:cxnSp macro="">
      <xdr:nvCxnSpPr>
        <xdr:cNvPr id="7" name="Gerade Verbindung 6">
          <a:extLst>
            <a:ext uri="{FF2B5EF4-FFF2-40B4-BE49-F238E27FC236}">
              <a16:creationId xmlns:a16="http://schemas.microsoft.com/office/drawing/2014/main" id="{00000000-0008-0000-0200-000007000000}"/>
            </a:ext>
          </a:extLst>
        </xdr:cNvPr>
        <xdr:cNvCxnSpPr/>
      </xdr:nvCxnSpPr>
      <xdr:spPr>
        <a:xfrm>
          <a:off x="91113" y="260244"/>
          <a:ext cx="58176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15" name="Gerade Verbindung 14">
          <a:extLst>
            <a:ext uri="{FF2B5EF4-FFF2-40B4-BE49-F238E27FC236}">
              <a16:creationId xmlns:a16="http://schemas.microsoft.com/office/drawing/2014/main" id="{00000000-0008-0000-0200-00000F000000}"/>
            </a:ext>
          </a:extLst>
        </xdr:cNvPr>
        <xdr:cNvCxnSpPr/>
      </xdr:nvCxnSpPr>
      <xdr:spPr>
        <a:xfrm>
          <a:off x="91113" y="5504541"/>
          <a:ext cx="5817600"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9" name="Gerade Verbindung 18">
          <a:extLst>
            <a:ext uri="{FF2B5EF4-FFF2-40B4-BE49-F238E27FC236}">
              <a16:creationId xmlns:a16="http://schemas.microsoft.com/office/drawing/2014/main" id="{00000000-0008-0000-0200-000013000000}"/>
            </a:ext>
          </a:extLst>
        </xdr:cNvPr>
        <xdr:cNvCxnSpPr/>
      </xdr:nvCxnSpPr>
      <xdr:spPr>
        <a:xfrm>
          <a:off x="91113" y="4833650"/>
          <a:ext cx="5817600"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4" name="Gerade Verbindung mit Pfeil 13">
          <a:extLst>
            <a:ext uri="{FF2B5EF4-FFF2-40B4-BE49-F238E27FC236}">
              <a16:creationId xmlns:a16="http://schemas.microsoft.com/office/drawing/2014/main" id="{00000000-0008-0000-0200-00000E000000}"/>
            </a:ext>
          </a:extLst>
        </xdr:cNvPr>
        <xdr:cNvCxnSpPr/>
      </xdr:nvCxnSpPr>
      <xdr:spPr>
        <a:xfrm>
          <a:off x="7456179" y="2744858"/>
          <a:ext cx="526590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6" name="Gerade Verbindung mit Pfeil 15">
          <a:extLst>
            <a:ext uri="{FF2B5EF4-FFF2-40B4-BE49-F238E27FC236}">
              <a16:creationId xmlns:a16="http://schemas.microsoft.com/office/drawing/2014/main" id="{00000000-0008-0000-0200-000010000000}"/>
            </a:ext>
          </a:extLst>
        </xdr:cNvPr>
        <xdr:cNvCxnSpPr/>
      </xdr:nvCxnSpPr>
      <xdr:spPr>
        <a:xfrm>
          <a:off x="9723745" y="894542"/>
          <a:ext cx="0" cy="396000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200-000012000000}"/>
            </a:ext>
          </a:extLst>
        </xdr:cNvPr>
        <xdr:cNvCxnSpPr/>
      </xdr:nvCxnSpPr>
      <xdr:spPr>
        <a:xfrm>
          <a:off x="9972224" y="894554"/>
          <a:ext cx="0" cy="396000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337774</xdr:colOff>
      <xdr:row>3</xdr:row>
      <xdr:rowOff>143252</xdr:rowOff>
    </xdr:from>
    <xdr:ext cx="1019190" cy="322630"/>
    <xdr:sp macro="" textlink="" fLocksText="0">
      <xdr:nvSpPr>
        <xdr:cNvPr id="20" name="Textfeld 19">
          <a:extLst>
            <a:ext uri="{FF2B5EF4-FFF2-40B4-BE49-F238E27FC236}">
              <a16:creationId xmlns:a16="http://schemas.microsoft.com/office/drawing/2014/main" id="{00000000-0008-0000-0200-000014000000}"/>
            </a:ext>
          </a:extLst>
        </xdr:cNvPr>
        <xdr:cNvSpPr txBox="1"/>
      </xdr:nvSpPr>
      <xdr:spPr>
        <a:xfrm>
          <a:off x="10359731" y="896969"/>
          <a:ext cx="1019190"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27.xml><?xml version="1.0" encoding="utf-8"?>
<xdr:wsDr xmlns:xdr="http://schemas.openxmlformats.org/drawingml/2006/spreadsheetDrawing" xmlns:a="http://schemas.openxmlformats.org/drawingml/2006/main">
  <xdr:twoCellAnchor editAs="absolute">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300-000003000000}"/>
            </a:ext>
          </a:extLst>
        </xdr:cNvPr>
        <xdr:cNvSpPr txBox="1"/>
      </xdr:nvSpPr>
      <xdr:spPr>
        <a:xfrm>
          <a:off x="2324634" y="5556833"/>
          <a:ext cx="3586035"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b="0">
              <a:solidFill>
                <a:srgbClr val="080808"/>
              </a:solidFill>
              <a:latin typeface="+mj-lt"/>
              <a:cs typeface="Meta Serif Offc Book" pitchFamily="2" charset="0"/>
            </a:rPr>
            <a:pPr algn="r"/>
            <a:t>Quelle: Quellenangabe</a:t>
          </a:fld>
          <a:endParaRPr lang="de-DE" sz="600" b="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3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12</xdr:col>
      <xdr:colOff>0</xdr:colOff>
      <xdr:row>2</xdr:row>
      <xdr:rowOff>38100</xdr:rowOff>
    </xdr:to>
    <xdr:sp macro="" textlink="'Daten-Vorlage'!B1">
      <xdr:nvSpPr>
        <xdr:cNvPr id="5" name="Textfeld 4">
          <a:extLst>
            <a:ext uri="{FF2B5EF4-FFF2-40B4-BE49-F238E27FC236}">
              <a16:creationId xmlns:a16="http://schemas.microsoft.com/office/drawing/2014/main" id="{00000000-0008-0000-0300-000005000000}"/>
            </a:ext>
          </a:extLst>
        </xdr:cNvPr>
        <xdr:cNvSpPr txBox="1"/>
      </xdr:nvSpPr>
      <xdr:spPr>
        <a:xfrm>
          <a:off x="0" y="266286"/>
          <a:ext cx="5930348" cy="285336"/>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300-000006000000}"/>
            </a:ext>
          </a:extLst>
        </xdr:cNvPr>
        <xdr:cNvSpPr txBox="1"/>
      </xdr:nvSpPr>
      <xdr:spPr>
        <a:xfrm>
          <a:off x="0" y="542097"/>
          <a:ext cx="5930348" cy="26877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3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3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3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3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3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3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3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20</xdr:col>
      <xdr:colOff>323187</xdr:colOff>
      <xdr:row>3</xdr:row>
      <xdr:rowOff>139565</xdr:rowOff>
    </xdr:from>
    <xdr:to>
      <xdr:col>21</xdr:col>
      <xdr:colOff>592986</xdr:colOff>
      <xdr:row>5</xdr:row>
      <xdr:rowOff>171395</xdr:rowOff>
    </xdr:to>
    <xdr:sp macro="" textlink="" fLocksText="0">
      <xdr:nvSpPr>
        <xdr:cNvPr id="14" name="Textfeld 13">
          <a:extLst>
            <a:ext uri="{FF2B5EF4-FFF2-40B4-BE49-F238E27FC236}">
              <a16:creationId xmlns:a16="http://schemas.microsoft.com/office/drawing/2014/main" id="{00000000-0008-0000-03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no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fPrintsWithSheet="0"/>
  </xdr:two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3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3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3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3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331304</xdr:colOff>
      <xdr:row>3</xdr:row>
      <xdr:rowOff>143252</xdr:rowOff>
    </xdr:from>
    <xdr:ext cx="1043609" cy="322630"/>
    <xdr:sp macro="" textlink="" fLocksText="0">
      <xdr:nvSpPr>
        <xdr:cNvPr id="19" name="Textfeld 18">
          <a:extLst>
            <a:ext uri="{FF2B5EF4-FFF2-40B4-BE49-F238E27FC236}">
              <a16:creationId xmlns:a16="http://schemas.microsoft.com/office/drawing/2014/main" id="{00000000-0008-0000-0300-000013000000}"/>
            </a:ext>
          </a:extLst>
        </xdr:cNvPr>
        <xdr:cNvSpPr txBox="1"/>
      </xdr:nvSpPr>
      <xdr:spPr>
        <a:xfrm>
          <a:off x="10353261" y="896969"/>
          <a:ext cx="1043609"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28.xml><?xml version="1.0" encoding="utf-8"?>
<xdr:wsDr xmlns:xdr="http://schemas.openxmlformats.org/drawingml/2006/spreadsheetDrawing" xmlns:a="http://schemas.openxmlformats.org/drawingml/2006/main">
  <xdr:twoCellAnchor editAs="absolute">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400-000003000000}"/>
            </a:ext>
          </a:extLst>
        </xdr:cNvPr>
        <xdr:cNvSpPr txBox="1"/>
      </xdr:nvSpPr>
      <xdr:spPr>
        <a:xfrm>
          <a:off x="2324634" y="5556833"/>
          <a:ext cx="3586035"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4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11</xdr:col>
      <xdr:colOff>927652</xdr:colOff>
      <xdr:row>2</xdr:row>
      <xdr:rowOff>38100</xdr:rowOff>
    </xdr:to>
    <xdr:sp macro="" textlink="'Daten-Vorlage'!B1">
      <xdr:nvSpPr>
        <xdr:cNvPr id="5" name="Textfeld 4">
          <a:extLst>
            <a:ext uri="{FF2B5EF4-FFF2-40B4-BE49-F238E27FC236}">
              <a16:creationId xmlns:a16="http://schemas.microsoft.com/office/drawing/2014/main" id="{00000000-0008-0000-0400-000005000000}"/>
            </a:ext>
          </a:extLst>
        </xdr:cNvPr>
        <xdr:cNvSpPr txBox="1"/>
      </xdr:nvSpPr>
      <xdr:spPr>
        <a:xfrm>
          <a:off x="0" y="266286"/>
          <a:ext cx="5922065" cy="285336"/>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400-000006000000}"/>
            </a:ext>
          </a:extLst>
        </xdr:cNvPr>
        <xdr:cNvSpPr txBox="1"/>
      </xdr:nvSpPr>
      <xdr:spPr>
        <a:xfrm>
          <a:off x="0" y="542097"/>
          <a:ext cx="5930348" cy="26877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4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4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4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4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4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4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4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4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4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4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4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4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314740</xdr:colOff>
      <xdr:row>3</xdr:row>
      <xdr:rowOff>143252</xdr:rowOff>
    </xdr:from>
    <xdr:ext cx="1060174" cy="322630"/>
    <xdr:sp macro="" textlink="" fLocksText="0">
      <xdr:nvSpPr>
        <xdr:cNvPr id="19" name="Textfeld 18">
          <a:extLst>
            <a:ext uri="{FF2B5EF4-FFF2-40B4-BE49-F238E27FC236}">
              <a16:creationId xmlns:a16="http://schemas.microsoft.com/office/drawing/2014/main" id="{00000000-0008-0000-0400-000013000000}"/>
            </a:ext>
          </a:extLst>
        </xdr:cNvPr>
        <xdr:cNvSpPr txBox="1"/>
      </xdr:nvSpPr>
      <xdr:spPr>
        <a:xfrm>
          <a:off x="10336697" y="896969"/>
          <a:ext cx="1060174"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29.xml><?xml version="1.0" encoding="utf-8"?>
<xdr:wsDr xmlns:xdr="http://schemas.openxmlformats.org/drawingml/2006/spreadsheetDrawing" xmlns:a="http://schemas.openxmlformats.org/drawingml/2006/main">
  <xdr:twoCellAnchor editAs="absolute">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500-000003000000}"/>
            </a:ext>
          </a:extLst>
        </xdr:cNvPr>
        <xdr:cNvSpPr txBox="1"/>
      </xdr:nvSpPr>
      <xdr:spPr>
        <a:xfrm>
          <a:off x="2324634" y="5556833"/>
          <a:ext cx="3586035"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5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11</xdr:col>
      <xdr:colOff>927652</xdr:colOff>
      <xdr:row>2</xdr:row>
      <xdr:rowOff>38100</xdr:rowOff>
    </xdr:to>
    <xdr:sp macro="" textlink="'Daten-Vorlage'!B1">
      <xdr:nvSpPr>
        <xdr:cNvPr id="5" name="Textfeld 4">
          <a:extLst>
            <a:ext uri="{FF2B5EF4-FFF2-40B4-BE49-F238E27FC236}">
              <a16:creationId xmlns:a16="http://schemas.microsoft.com/office/drawing/2014/main" id="{00000000-0008-0000-0500-000005000000}"/>
            </a:ext>
          </a:extLst>
        </xdr:cNvPr>
        <xdr:cNvSpPr txBox="1"/>
      </xdr:nvSpPr>
      <xdr:spPr>
        <a:xfrm>
          <a:off x="0" y="266700"/>
          <a:ext cx="589970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5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5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5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5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5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5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5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5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5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5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5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5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5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323022</xdr:colOff>
      <xdr:row>3</xdr:row>
      <xdr:rowOff>143252</xdr:rowOff>
    </xdr:from>
    <xdr:ext cx="1043608" cy="322630"/>
    <xdr:sp macro="" textlink="" fLocksText="0">
      <xdr:nvSpPr>
        <xdr:cNvPr id="19" name="Textfeld 18">
          <a:extLst>
            <a:ext uri="{FF2B5EF4-FFF2-40B4-BE49-F238E27FC236}">
              <a16:creationId xmlns:a16="http://schemas.microsoft.com/office/drawing/2014/main" id="{00000000-0008-0000-0500-000013000000}"/>
            </a:ext>
          </a:extLst>
        </xdr:cNvPr>
        <xdr:cNvSpPr txBox="1"/>
      </xdr:nvSpPr>
      <xdr:spPr>
        <a:xfrm>
          <a:off x="10344979" y="896969"/>
          <a:ext cx="1043608"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3.xml><?xml version="1.0" encoding="utf-8"?>
<c:userShapes xmlns:c="http://schemas.openxmlformats.org/drawingml/2006/chart">
  <cdr:relSizeAnchor xmlns:cdr="http://schemas.openxmlformats.org/drawingml/2006/chartDrawing">
    <cdr:from>
      <cdr:x>0.0191</cdr:x>
      <cdr:y>0.98926</cdr:y>
    </cdr:from>
    <cdr:to>
      <cdr:x>0.97241</cdr:x>
      <cdr:y>0.99475</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flipV="1">
          <a:off x="217714" y="6148986"/>
          <a:ext cx="10865176" cy="3410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0.02197</cdr:x>
      <cdr:y>0.83132</cdr:y>
    </cdr:from>
    <cdr:to>
      <cdr:x>0.97061</cdr:x>
      <cdr:y>0.84063</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flipV="1">
          <a:off x="250371" y="5167286"/>
          <a:ext cx="10812060" cy="57857"/>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30.xml><?xml version="1.0" encoding="utf-8"?>
<xdr:wsDr xmlns:xdr="http://schemas.openxmlformats.org/drawingml/2006/spreadsheetDrawing" xmlns:a="http://schemas.openxmlformats.org/drawingml/2006/main">
  <xdr:twoCellAnchor editAs="absolute">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462703</xdr:colOff>
      <xdr:row>24</xdr:row>
      <xdr:rowOff>19495</xdr:rowOff>
    </xdr:from>
    <xdr:to>
      <xdr:col>11</xdr:col>
      <xdr:colOff>907973</xdr:colOff>
      <xdr:row>33</xdr:row>
      <xdr:rowOff>71614</xdr:rowOff>
    </xdr:to>
    <xdr:sp macro="" textlink="'Daten-Vorlage'!AA3">
      <xdr:nvSpPr>
        <xdr:cNvPr id="3" name="Textfeld 2">
          <a:extLst>
            <a:ext uri="{FF2B5EF4-FFF2-40B4-BE49-F238E27FC236}">
              <a16:creationId xmlns:a16="http://schemas.microsoft.com/office/drawing/2014/main" id="{00000000-0008-0000-0600-000003000000}"/>
            </a:ext>
          </a:extLst>
        </xdr:cNvPr>
        <xdr:cNvSpPr txBox="1"/>
      </xdr:nvSpPr>
      <xdr:spPr>
        <a:xfrm>
          <a:off x="2301442" y="5494299"/>
          <a:ext cx="3600944" cy="1195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6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11</xdr:col>
      <xdr:colOff>927652</xdr:colOff>
      <xdr:row>2</xdr:row>
      <xdr:rowOff>38100</xdr:rowOff>
    </xdr:to>
    <xdr:sp macro="" textlink="'Daten-Vorlage'!B1">
      <xdr:nvSpPr>
        <xdr:cNvPr id="5" name="Textfeld 4">
          <a:extLst>
            <a:ext uri="{FF2B5EF4-FFF2-40B4-BE49-F238E27FC236}">
              <a16:creationId xmlns:a16="http://schemas.microsoft.com/office/drawing/2014/main" id="{00000000-0008-0000-0600-000005000000}"/>
            </a:ext>
          </a:extLst>
        </xdr:cNvPr>
        <xdr:cNvSpPr txBox="1"/>
      </xdr:nvSpPr>
      <xdr:spPr>
        <a:xfrm>
          <a:off x="0" y="266700"/>
          <a:ext cx="589970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6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6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600-000008000000}"/>
            </a:ext>
          </a:extLst>
        </xdr:cNvPr>
        <xdr:cNvCxnSpPr/>
      </xdr:nvCxnSpPr>
      <xdr:spPr>
        <a:xfrm>
          <a:off x="91113" y="260658"/>
          <a:ext cx="5821301"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6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6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6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6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6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6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6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6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6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6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323022</xdr:colOff>
      <xdr:row>3</xdr:row>
      <xdr:rowOff>143252</xdr:rowOff>
    </xdr:from>
    <xdr:ext cx="1051892" cy="322630"/>
    <xdr:sp macro="" textlink="" fLocksText="0">
      <xdr:nvSpPr>
        <xdr:cNvPr id="19" name="Textfeld 18">
          <a:extLst>
            <a:ext uri="{FF2B5EF4-FFF2-40B4-BE49-F238E27FC236}">
              <a16:creationId xmlns:a16="http://schemas.microsoft.com/office/drawing/2014/main" id="{00000000-0008-0000-0600-000013000000}"/>
            </a:ext>
          </a:extLst>
        </xdr:cNvPr>
        <xdr:cNvSpPr txBox="1"/>
      </xdr:nvSpPr>
      <xdr:spPr>
        <a:xfrm>
          <a:off x="10344979" y="896969"/>
          <a:ext cx="1051892"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31.xml><?xml version="1.0" encoding="utf-8"?>
<xdr:wsDr xmlns:xdr="http://schemas.openxmlformats.org/drawingml/2006/spreadsheetDrawing" xmlns:a="http://schemas.openxmlformats.org/drawingml/2006/main">
  <xdr:twoCellAnchor editAs="absolute">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700-000003000000}"/>
            </a:ext>
          </a:extLst>
        </xdr:cNvPr>
        <xdr:cNvSpPr txBox="1"/>
      </xdr:nvSpPr>
      <xdr:spPr>
        <a:xfrm>
          <a:off x="2334573" y="5535712"/>
          <a:ext cx="3600944" cy="1195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7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11</xdr:col>
      <xdr:colOff>927652</xdr:colOff>
      <xdr:row>2</xdr:row>
      <xdr:rowOff>38100</xdr:rowOff>
    </xdr:to>
    <xdr:sp macro="" textlink="'Daten-Vorlage'!B1">
      <xdr:nvSpPr>
        <xdr:cNvPr id="5" name="Textfeld 4">
          <a:extLst>
            <a:ext uri="{FF2B5EF4-FFF2-40B4-BE49-F238E27FC236}">
              <a16:creationId xmlns:a16="http://schemas.microsoft.com/office/drawing/2014/main" id="{00000000-0008-0000-0700-000005000000}"/>
            </a:ext>
          </a:extLst>
        </xdr:cNvPr>
        <xdr:cNvSpPr txBox="1"/>
      </xdr:nvSpPr>
      <xdr:spPr>
        <a:xfrm>
          <a:off x="0" y="266700"/>
          <a:ext cx="589970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7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7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7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7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7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7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7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7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7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7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7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7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7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314740</xdr:colOff>
      <xdr:row>3</xdr:row>
      <xdr:rowOff>143252</xdr:rowOff>
    </xdr:from>
    <xdr:ext cx="1068456" cy="322630"/>
    <xdr:sp macro="" textlink="" fLocksText="0">
      <xdr:nvSpPr>
        <xdr:cNvPr id="19" name="Textfeld 18">
          <a:extLst>
            <a:ext uri="{FF2B5EF4-FFF2-40B4-BE49-F238E27FC236}">
              <a16:creationId xmlns:a16="http://schemas.microsoft.com/office/drawing/2014/main" id="{00000000-0008-0000-0700-000013000000}"/>
            </a:ext>
          </a:extLst>
        </xdr:cNvPr>
        <xdr:cNvSpPr txBox="1"/>
      </xdr:nvSpPr>
      <xdr:spPr>
        <a:xfrm>
          <a:off x="10336697" y="896969"/>
          <a:ext cx="1068456"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32.xml><?xml version="1.0" encoding="utf-8"?>
<xdr:wsDr xmlns:xdr="http://schemas.openxmlformats.org/drawingml/2006/spreadsheetDrawing" xmlns:a="http://schemas.openxmlformats.org/drawingml/2006/main">
  <xdr:twoCellAnchor editAs="absolute">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800-000003000000}"/>
            </a:ext>
          </a:extLst>
        </xdr:cNvPr>
        <xdr:cNvSpPr txBox="1"/>
      </xdr:nvSpPr>
      <xdr:spPr>
        <a:xfrm>
          <a:off x="2324634" y="5556833"/>
          <a:ext cx="3586035"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8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b="0">
              <a:solidFill>
                <a:srgbClr val="080808"/>
              </a:solidFill>
              <a:latin typeface="+mn-lt"/>
              <a:cs typeface="Meta Offc" pitchFamily="34" charset="0"/>
            </a:rPr>
            <a:pPr algn="l"/>
            <a:t>*Fußnote</a:t>
          </a:fld>
          <a:endParaRPr lang="de-DE" sz="600" b="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11</xdr:col>
      <xdr:colOff>927652</xdr:colOff>
      <xdr:row>2</xdr:row>
      <xdr:rowOff>38100</xdr:rowOff>
    </xdr:to>
    <xdr:sp macro="" textlink="'Daten-Vorlage'!B1">
      <xdr:nvSpPr>
        <xdr:cNvPr id="5" name="Textfeld 4">
          <a:extLst>
            <a:ext uri="{FF2B5EF4-FFF2-40B4-BE49-F238E27FC236}">
              <a16:creationId xmlns:a16="http://schemas.microsoft.com/office/drawing/2014/main" id="{00000000-0008-0000-0800-000005000000}"/>
            </a:ext>
          </a:extLst>
        </xdr:cNvPr>
        <xdr:cNvSpPr txBox="1"/>
      </xdr:nvSpPr>
      <xdr:spPr>
        <a:xfrm>
          <a:off x="0" y="266700"/>
          <a:ext cx="589970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8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8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8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8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8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8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8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8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8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8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8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8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8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305073</xdr:colOff>
      <xdr:row>3</xdr:row>
      <xdr:rowOff>139565</xdr:rowOff>
    </xdr:from>
    <xdr:ext cx="1084592" cy="330004"/>
    <xdr:sp macro="" textlink="" fLocksText="0">
      <xdr:nvSpPr>
        <xdr:cNvPr id="19" name="Textfeld 18">
          <a:extLst>
            <a:ext uri="{FF2B5EF4-FFF2-40B4-BE49-F238E27FC236}">
              <a16:creationId xmlns:a16="http://schemas.microsoft.com/office/drawing/2014/main" id="{00000000-0008-0000-0800-000013000000}"/>
            </a:ext>
          </a:extLst>
        </xdr:cNvPr>
        <xdr:cNvSpPr txBox="1"/>
      </xdr:nvSpPr>
      <xdr:spPr>
        <a:xfrm>
          <a:off x="10327030" y="893282"/>
          <a:ext cx="1084592" cy="330004"/>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rgbClr val="FFFFFF"/>
              </a:solidFill>
              <a:latin typeface="Meta Offc" pitchFamily="34" charset="0"/>
              <a:cs typeface="Meta Offc" pitchFamily="34" charset="0"/>
            </a:rPr>
            <a:t>Beschriftungsfeld</a:t>
          </a:r>
        </a:p>
      </xdr:txBody>
    </xdr:sp>
    <xdr:clientData fLocksWithSheet="0"/>
  </xdr:oneCellAnchor>
</xdr:wsDr>
</file>

<file path=xl/drawings/drawing33.xml><?xml version="1.0" encoding="utf-8"?>
<xdr:wsDr xmlns:xdr="http://schemas.openxmlformats.org/drawingml/2006/spreadsheetDrawing" xmlns:a="http://schemas.openxmlformats.org/drawingml/2006/main">
  <xdr:twoCellAnchor editAs="absolute">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900-000003000000}"/>
            </a:ext>
          </a:extLst>
        </xdr:cNvPr>
        <xdr:cNvSpPr txBox="1"/>
      </xdr:nvSpPr>
      <xdr:spPr>
        <a:xfrm>
          <a:off x="2324634" y="5556833"/>
          <a:ext cx="3586035"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9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11</xdr:col>
      <xdr:colOff>927652</xdr:colOff>
      <xdr:row>2</xdr:row>
      <xdr:rowOff>38100</xdr:rowOff>
    </xdr:to>
    <xdr:sp macro="" textlink="'Daten-Vorlage'!B1">
      <xdr:nvSpPr>
        <xdr:cNvPr id="5" name="Textfeld 4">
          <a:extLst>
            <a:ext uri="{FF2B5EF4-FFF2-40B4-BE49-F238E27FC236}">
              <a16:creationId xmlns:a16="http://schemas.microsoft.com/office/drawing/2014/main" id="{00000000-0008-0000-0900-000005000000}"/>
            </a:ext>
          </a:extLst>
        </xdr:cNvPr>
        <xdr:cNvSpPr txBox="1"/>
      </xdr:nvSpPr>
      <xdr:spPr>
        <a:xfrm>
          <a:off x="0" y="266700"/>
          <a:ext cx="589970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9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9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9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9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9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9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9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9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9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9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9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9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9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331304</xdr:colOff>
      <xdr:row>3</xdr:row>
      <xdr:rowOff>143252</xdr:rowOff>
    </xdr:from>
    <xdr:ext cx="1051891" cy="322630"/>
    <xdr:sp macro="" textlink="" fLocksText="0">
      <xdr:nvSpPr>
        <xdr:cNvPr id="19" name="Textfeld 18">
          <a:extLst>
            <a:ext uri="{FF2B5EF4-FFF2-40B4-BE49-F238E27FC236}">
              <a16:creationId xmlns:a16="http://schemas.microsoft.com/office/drawing/2014/main" id="{00000000-0008-0000-0900-000013000000}"/>
            </a:ext>
          </a:extLst>
        </xdr:cNvPr>
        <xdr:cNvSpPr txBox="1"/>
      </xdr:nvSpPr>
      <xdr:spPr>
        <a:xfrm>
          <a:off x="10353261" y="896969"/>
          <a:ext cx="1051891"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34.xml><?xml version="1.0" encoding="utf-8"?>
<xdr:wsDr xmlns:xdr="http://schemas.openxmlformats.org/drawingml/2006/spreadsheetDrawing" xmlns:a="http://schemas.openxmlformats.org/drawingml/2006/main">
  <xdr:twoCellAnchor editAs="absolute">
    <xdr:from>
      <xdr:col>0</xdr:col>
      <xdr:colOff>36857</xdr:colOff>
      <xdr:row>3</xdr:row>
      <xdr:rowOff>98977</xdr:rowOff>
    </xdr:from>
    <xdr:to>
      <xdr:col>14</xdr:col>
      <xdr:colOff>263985</xdr:colOff>
      <xdr:row>23</xdr:row>
      <xdr:rowOff>82826</xdr:rowOff>
    </xdr:to>
    <xdr:graphicFrame macro="">
      <xdr:nvGraphicFramePr>
        <xdr:cNvPr id="2" name="Diagramm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A00-000003000000}"/>
            </a:ext>
          </a:extLst>
        </xdr:cNvPr>
        <xdr:cNvSpPr txBox="1"/>
      </xdr:nvSpPr>
      <xdr:spPr>
        <a:xfrm>
          <a:off x="2324634" y="5556833"/>
          <a:ext cx="3586035"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A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12</xdr:col>
      <xdr:colOff>8282</xdr:colOff>
      <xdr:row>2</xdr:row>
      <xdr:rowOff>38100</xdr:rowOff>
    </xdr:to>
    <xdr:sp macro="" textlink="'Daten-Vorlage'!B1" fLocksText="0">
      <xdr:nvSpPr>
        <xdr:cNvPr id="5" name="Textfeld 4">
          <a:extLst>
            <a:ext uri="{FF2B5EF4-FFF2-40B4-BE49-F238E27FC236}">
              <a16:creationId xmlns:a16="http://schemas.microsoft.com/office/drawing/2014/main" id="{00000000-0008-0000-0A00-000005000000}"/>
            </a:ext>
          </a:extLst>
        </xdr:cNvPr>
        <xdr:cNvSpPr txBox="1"/>
      </xdr:nvSpPr>
      <xdr:spPr>
        <a:xfrm>
          <a:off x="0" y="266700"/>
          <a:ext cx="591378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A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A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A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A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A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A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A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A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A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A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A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A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A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331304</xdr:colOff>
      <xdr:row>3</xdr:row>
      <xdr:rowOff>143252</xdr:rowOff>
    </xdr:from>
    <xdr:ext cx="1035326" cy="322630"/>
    <xdr:sp macro="" textlink="" fLocksText="0">
      <xdr:nvSpPr>
        <xdr:cNvPr id="19" name="Textfeld 18">
          <a:extLst>
            <a:ext uri="{FF2B5EF4-FFF2-40B4-BE49-F238E27FC236}">
              <a16:creationId xmlns:a16="http://schemas.microsoft.com/office/drawing/2014/main" id="{00000000-0008-0000-0A00-000013000000}"/>
            </a:ext>
          </a:extLst>
        </xdr:cNvPr>
        <xdr:cNvSpPr txBox="1"/>
      </xdr:nvSpPr>
      <xdr:spPr>
        <a:xfrm>
          <a:off x="10353261" y="896969"/>
          <a:ext cx="1035326"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35.xml><?xml version="1.0" encoding="utf-8"?>
<xdr:wsDr xmlns:xdr="http://schemas.openxmlformats.org/drawingml/2006/spreadsheetDrawing" xmlns:a="http://schemas.openxmlformats.org/drawingml/2006/main">
  <xdr:twoCellAnchor editAs="absolute">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B00-000003000000}"/>
            </a:ext>
          </a:extLst>
        </xdr:cNvPr>
        <xdr:cNvSpPr txBox="1"/>
      </xdr:nvSpPr>
      <xdr:spPr>
        <a:xfrm>
          <a:off x="2324634" y="5556833"/>
          <a:ext cx="3586035"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B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12</xdr:col>
      <xdr:colOff>8282</xdr:colOff>
      <xdr:row>2</xdr:row>
      <xdr:rowOff>38100</xdr:rowOff>
    </xdr:to>
    <xdr:sp macro="" textlink="'Daten-Vorlage'!B1" fLocksText="0">
      <xdr:nvSpPr>
        <xdr:cNvPr id="5" name="Textfeld 4">
          <a:extLst>
            <a:ext uri="{FF2B5EF4-FFF2-40B4-BE49-F238E27FC236}">
              <a16:creationId xmlns:a16="http://schemas.microsoft.com/office/drawing/2014/main" id="{00000000-0008-0000-0B00-000005000000}"/>
            </a:ext>
          </a:extLst>
        </xdr:cNvPr>
        <xdr:cNvSpPr txBox="1"/>
      </xdr:nvSpPr>
      <xdr:spPr>
        <a:xfrm>
          <a:off x="0" y="266700"/>
          <a:ext cx="591378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fLocksWithSheet="0"/>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B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B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B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B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B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B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B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B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B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B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B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B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B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331304</xdr:colOff>
      <xdr:row>3</xdr:row>
      <xdr:rowOff>143252</xdr:rowOff>
    </xdr:from>
    <xdr:ext cx="1043609" cy="322630"/>
    <xdr:sp macro="" textlink="" fLocksText="0">
      <xdr:nvSpPr>
        <xdr:cNvPr id="19" name="Textfeld 18">
          <a:extLst>
            <a:ext uri="{FF2B5EF4-FFF2-40B4-BE49-F238E27FC236}">
              <a16:creationId xmlns:a16="http://schemas.microsoft.com/office/drawing/2014/main" id="{00000000-0008-0000-0B00-000013000000}"/>
            </a:ext>
          </a:extLst>
        </xdr:cNvPr>
        <xdr:cNvSpPr txBox="1"/>
      </xdr:nvSpPr>
      <xdr:spPr>
        <a:xfrm>
          <a:off x="10353261" y="896969"/>
          <a:ext cx="1043609"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36.xml><?xml version="1.0" encoding="utf-8"?>
<xdr:wsDr xmlns:xdr="http://schemas.openxmlformats.org/drawingml/2006/spreadsheetDrawing" xmlns:a="http://schemas.openxmlformats.org/drawingml/2006/main">
  <xdr:twoCellAnchor editAs="absolute">
    <xdr:from>
      <xdr:col>0</xdr:col>
      <xdr:colOff>28575</xdr:colOff>
      <xdr:row>3</xdr:row>
      <xdr:rowOff>123825</xdr:rowOff>
    </xdr:from>
    <xdr:to>
      <xdr:col>14</xdr:col>
      <xdr:colOff>255703</xdr:colOff>
      <xdr:row>23</xdr:row>
      <xdr:rowOff>107674</xdr:rowOff>
    </xdr:to>
    <xdr:graphicFrame macro="">
      <xdr:nvGraphicFramePr>
        <xdr:cNvPr id="2" name="Diagramm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C00-000003000000}"/>
            </a:ext>
          </a:extLst>
        </xdr:cNvPr>
        <xdr:cNvSpPr txBox="1"/>
      </xdr:nvSpPr>
      <xdr:spPr>
        <a:xfrm>
          <a:off x="2324634" y="5556833"/>
          <a:ext cx="3586035"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C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11</xdr:col>
      <xdr:colOff>927652</xdr:colOff>
      <xdr:row>2</xdr:row>
      <xdr:rowOff>38100</xdr:rowOff>
    </xdr:to>
    <xdr:sp macro="" textlink="'Daten-Vorlage'!B1">
      <xdr:nvSpPr>
        <xdr:cNvPr id="5" name="Textfeld 4">
          <a:extLst>
            <a:ext uri="{FF2B5EF4-FFF2-40B4-BE49-F238E27FC236}">
              <a16:creationId xmlns:a16="http://schemas.microsoft.com/office/drawing/2014/main" id="{00000000-0008-0000-0C00-000005000000}"/>
            </a:ext>
          </a:extLst>
        </xdr:cNvPr>
        <xdr:cNvSpPr txBox="1"/>
      </xdr:nvSpPr>
      <xdr:spPr>
        <a:xfrm>
          <a:off x="0" y="266700"/>
          <a:ext cx="589970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C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C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C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C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18</xdr:row>
      <xdr:rowOff>962852</xdr:rowOff>
    </xdr:from>
    <xdr:to>
      <xdr:col>12</xdr:col>
      <xdr:colOff>7266</xdr:colOff>
      <xdr:row>18</xdr:row>
      <xdr:rowOff>962852</xdr:rowOff>
    </xdr:to>
    <xdr:cxnSp macro="">
      <xdr:nvCxnSpPr>
        <xdr:cNvPr id="10" name="Gerade Verbindung 9">
          <a:extLst>
            <a:ext uri="{FF2B5EF4-FFF2-40B4-BE49-F238E27FC236}">
              <a16:creationId xmlns:a16="http://schemas.microsoft.com/office/drawing/2014/main" id="{00000000-0008-0000-0C00-00000A000000}"/>
            </a:ext>
          </a:extLst>
        </xdr:cNvPr>
        <xdr:cNvCxnSpPr/>
      </xdr:nvCxnSpPr>
      <xdr:spPr>
        <a:xfrm>
          <a:off x="91113" y="4820477"/>
          <a:ext cx="5821653"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C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C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C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C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C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C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C00-000011000000}"/>
            </a:ext>
          </a:extLst>
        </xdr:cNvPr>
        <xdr:cNvCxnSpPr/>
      </xdr:nvCxnSpPr>
      <xdr:spPr>
        <a:xfrm>
          <a:off x="9723745" y="894542"/>
          <a:ext cx="0" cy="396000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C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314739</xdr:colOff>
      <xdr:row>3</xdr:row>
      <xdr:rowOff>143252</xdr:rowOff>
    </xdr:from>
    <xdr:ext cx="1060173" cy="322630"/>
    <xdr:sp macro="" textlink="" fLocksText="0">
      <xdr:nvSpPr>
        <xdr:cNvPr id="19" name="Textfeld 18">
          <a:extLst>
            <a:ext uri="{FF2B5EF4-FFF2-40B4-BE49-F238E27FC236}">
              <a16:creationId xmlns:a16="http://schemas.microsoft.com/office/drawing/2014/main" id="{00000000-0008-0000-0C00-000013000000}"/>
            </a:ext>
          </a:extLst>
        </xdr:cNvPr>
        <xdr:cNvSpPr txBox="1"/>
      </xdr:nvSpPr>
      <xdr:spPr>
        <a:xfrm>
          <a:off x="10336696" y="896969"/>
          <a:ext cx="1060173"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37.xml><?xml version="1.0" encoding="utf-8"?>
<xdr:wsDr xmlns:xdr="http://schemas.openxmlformats.org/drawingml/2006/spreadsheetDrawing" xmlns:a="http://schemas.openxmlformats.org/drawingml/2006/main">
  <xdr:twoCellAnchor>
    <xdr:from>
      <xdr:col>0</xdr:col>
      <xdr:colOff>91107</xdr:colOff>
      <xdr:row>3</xdr:row>
      <xdr:rowOff>57978</xdr:rowOff>
    </xdr:from>
    <xdr:to>
      <xdr:col>11</xdr:col>
      <xdr:colOff>935933</xdr:colOff>
      <xdr:row>18</xdr:row>
      <xdr:rowOff>877956</xdr:rowOff>
    </xdr:to>
    <xdr:graphicFrame macro="">
      <xdr:nvGraphicFramePr>
        <xdr:cNvPr id="20" name="Diagramm 19">
          <a:extLst>
            <a:ext uri="{FF2B5EF4-FFF2-40B4-BE49-F238E27FC236}">
              <a16:creationId xmlns:a16="http://schemas.microsoft.com/office/drawing/2014/main" id="{00000000-0008-0000-0D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359878</xdr:colOff>
      <xdr:row>3</xdr:row>
      <xdr:rowOff>198367</xdr:rowOff>
    </xdr:from>
    <xdr:to>
      <xdr:col>11</xdr:col>
      <xdr:colOff>712303</xdr:colOff>
      <xdr:row>23</xdr:row>
      <xdr:rowOff>16565</xdr:rowOff>
    </xdr:to>
    <xdr:graphicFrame macro="">
      <xdr:nvGraphicFramePr>
        <xdr:cNvPr id="2" name="Diagramm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editAs="absolute">
    <xdr:from>
      <xdr:col>5</xdr:col>
      <xdr:colOff>495834</xdr:colOff>
      <xdr:row>24</xdr:row>
      <xdr:rowOff>60908</xdr:rowOff>
    </xdr:from>
    <xdr:to>
      <xdr:col>12</xdr:col>
      <xdr:colOff>5169</xdr:colOff>
      <xdr:row>33</xdr:row>
      <xdr:rowOff>113027</xdr:rowOff>
    </xdr:to>
    <xdr:sp macro="" textlink="'Daten-Vorlage'!AA3">
      <xdr:nvSpPr>
        <xdr:cNvPr id="3" name="Textfeld 2">
          <a:extLst>
            <a:ext uri="{FF2B5EF4-FFF2-40B4-BE49-F238E27FC236}">
              <a16:creationId xmlns:a16="http://schemas.microsoft.com/office/drawing/2014/main" id="{00000000-0008-0000-0D00-000003000000}"/>
            </a:ext>
          </a:extLst>
        </xdr:cNvPr>
        <xdr:cNvSpPr txBox="1"/>
      </xdr:nvSpPr>
      <xdr:spPr>
        <a:xfrm>
          <a:off x="2324634" y="5556833"/>
          <a:ext cx="3586035"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fld id="{A611A934-8066-49D0-8BAF-DB5E3AB1A9CF}" type="TxLink">
            <a:rPr lang="de-DE" sz="600">
              <a:solidFill>
                <a:srgbClr val="080808"/>
              </a:solidFill>
              <a:latin typeface="+mj-lt"/>
              <a:cs typeface="Meta Serif Offc Book" pitchFamily="2" charset="0"/>
            </a:rPr>
            <a:pPr algn="r"/>
            <a:t>Quelle: Quellenangabe</a:t>
          </a:fld>
          <a:endParaRPr lang="de-DE" sz="600">
            <a:solidFill>
              <a:srgbClr val="080808"/>
            </a:solidFill>
            <a:latin typeface="+mj-lt"/>
            <a:cs typeface="Meta Serif Offc Book" pitchFamily="2" charset="0"/>
          </a:endParaRPr>
        </a:p>
      </xdr:txBody>
    </xdr:sp>
    <xdr:clientData/>
  </xdr:twoCellAnchor>
  <xdr:twoCellAnchor editAs="absolute">
    <xdr:from>
      <xdr:col>0</xdr:col>
      <xdr:colOff>101876</xdr:colOff>
      <xdr:row>24</xdr:row>
      <xdr:rowOff>60908</xdr:rowOff>
    </xdr:from>
    <xdr:to>
      <xdr:col>4</xdr:col>
      <xdr:colOff>57978</xdr:colOff>
      <xdr:row>33</xdr:row>
      <xdr:rowOff>113027</xdr:rowOff>
    </xdr:to>
    <xdr:sp macro="" textlink="'Daten-Vorlage'!B4">
      <xdr:nvSpPr>
        <xdr:cNvPr id="4" name="Textfeld 3">
          <a:extLst>
            <a:ext uri="{FF2B5EF4-FFF2-40B4-BE49-F238E27FC236}">
              <a16:creationId xmlns:a16="http://schemas.microsoft.com/office/drawing/2014/main" id="{00000000-0008-0000-0D00-000004000000}"/>
            </a:ext>
          </a:extLst>
        </xdr:cNvPr>
        <xdr:cNvSpPr txBox="1"/>
      </xdr:nvSpPr>
      <xdr:spPr>
        <a:xfrm>
          <a:off x="101876" y="5556833"/>
          <a:ext cx="1670602" cy="120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fld id="{AB478684-8DCB-42F7-B791-A0BB0DC64C34}" type="TxLink">
            <a:rPr lang="de-DE" sz="600">
              <a:solidFill>
                <a:srgbClr val="080808"/>
              </a:solidFill>
              <a:latin typeface="+mn-lt"/>
              <a:cs typeface="Meta Offc" pitchFamily="34" charset="0"/>
            </a:rPr>
            <a:pPr algn="l"/>
            <a:t>*Fußnote</a:t>
          </a:fld>
          <a:endParaRPr lang="de-DE" sz="600">
            <a:solidFill>
              <a:srgbClr val="080808"/>
            </a:solidFill>
            <a:latin typeface="+mn-lt"/>
            <a:cs typeface="Meta Offc" pitchFamily="34" charset="0"/>
          </a:endParaRPr>
        </a:p>
      </xdr:txBody>
    </xdr:sp>
    <xdr:clientData/>
  </xdr:twoCellAnchor>
  <xdr:twoCellAnchor>
    <xdr:from>
      <xdr:col>0</xdr:col>
      <xdr:colOff>0</xdr:colOff>
      <xdr:row>1</xdr:row>
      <xdr:rowOff>9525</xdr:rowOff>
    </xdr:from>
    <xdr:to>
      <xdr:col>11</xdr:col>
      <xdr:colOff>927652</xdr:colOff>
      <xdr:row>2</xdr:row>
      <xdr:rowOff>38100</xdr:rowOff>
    </xdr:to>
    <xdr:sp macro="" textlink="'Daten-Vorlage'!B1">
      <xdr:nvSpPr>
        <xdr:cNvPr id="5" name="Textfeld 4">
          <a:extLst>
            <a:ext uri="{FF2B5EF4-FFF2-40B4-BE49-F238E27FC236}">
              <a16:creationId xmlns:a16="http://schemas.microsoft.com/office/drawing/2014/main" id="{00000000-0008-0000-0D00-000005000000}"/>
            </a:ext>
          </a:extLst>
        </xdr:cNvPr>
        <xdr:cNvSpPr txBox="1"/>
      </xdr:nvSpPr>
      <xdr:spPr>
        <a:xfrm>
          <a:off x="0" y="266700"/>
          <a:ext cx="5899702" cy="28575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1B3C712-3D84-4759-A72C-86A0E2B6CF5C}" type="TxLink">
            <a:rPr lang="de-DE" sz="1200" b="1">
              <a:solidFill>
                <a:srgbClr val="080808"/>
              </a:solidFill>
              <a:latin typeface="+mn-lt"/>
              <a:cs typeface="Meta Offc" pitchFamily="34" charset="0"/>
            </a:rPr>
            <a:pPr/>
            <a:t>Haupttitel</a:t>
          </a:fld>
          <a:endParaRPr lang="de-DE" sz="1200" b="1">
            <a:solidFill>
              <a:srgbClr val="080808"/>
            </a:solidFill>
            <a:latin typeface="+mn-lt"/>
            <a:cs typeface="Meta Offc" pitchFamily="34" charset="0"/>
          </a:endParaRPr>
        </a:p>
      </xdr:txBody>
    </xdr:sp>
    <xdr:clientData/>
  </xdr:twoCellAnchor>
  <xdr:twoCellAnchor>
    <xdr:from>
      <xdr:col>0</xdr:col>
      <xdr:colOff>0</xdr:colOff>
      <xdr:row>2</xdr:row>
      <xdr:rowOff>28575</xdr:rowOff>
    </xdr:from>
    <xdr:to>
      <xdr:col>12</xdr:col>
      <xdr:colOff>0</xdr:colOff>
      <xdr:row>3</xdr:row>
      <xdr:rowOff>57150</xdr:rowOff>
    </xdr:to>
    <xdr:sp macro="" textlink="'Daten-Vorlage'!B2">
      <xdr:nvSpPr>
        <xdr:cNvPr id="6" name="Textfeld 5">
          <a:extLst>
            <a:ext uri="{FF2B5EF4-FFF2-40B4-BE49-F238E27FC236}">
              <a16:creationId xmlns:a16="http://schemas.microsoft.com/office/drawing/2014/main" id="{00000000-0008-0000-0D00-000006000000}"/>
            </a:ext>
          </a:extLst>
        </xdr:cNvPr>
        <xdr:cNvSpPr txBox="1"/>
      </xdr:nvSpPr>
      <xdr:spPr>
        <a:xfrm>
          <a:off x="0" y="542925"/>
          <a:ext cx="5905500" cy="2667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EA184F1-CF13-4C89-A982-576BA9FF0EC5}" type="TxLink">
            <a:rPr lang="de-DE" sz="900" b="1">
              <a:solidFill>
                <a:srgbClr val="080808"/>
              </a:solidFill>
              <a:latin typeface="+mn-lt"/>
              <a:cs typeface="Meta Offc" pitchFamily="34" charset="0"/>
            </a:rPr>
            <a:pPr/>
            <a:t>Untertitel</a:t>
          </a:fld>
          <a:endParaRPr lang="de-DE" sz="900" b="1">
            <a:solidFill>
              <a:srgbClr val="080808"/>
            </a:solidFill>
            <a:latin typeface="+mn-lt"/>
            <a:cs typeface="Meta Offc" pitchFamily="34" charset="0"/>
          </a:endParaRPr>
        </a:p>
      </xdr:txBody>
    </xdr:sp>
    <xdr:clientData/>
  </xdr:twoCellAnchor>
  <xdr:twoCellAnchor>
    <xdr:from>
      <xdr:col>16</xdr:col>
      <xdr:colOff>34976</xdr:colOff>
      <xdr:row>11</xdr:row>
      <xdr:rowOff>24840</xdr:rowOff>
    </xdr:from>
    <xdr:to>
      <xdr:col>22</xdr:col>
      <xdr:colOff>1143013</xdr:colOff>
      <xdr:row>11</xdr:row>
      <xdr:rowOff>24840</xdr:rowOff>
    </xdr:to>
    <xdr:cxnSp macro="">
      <xdr:nvCxnSpPr>
        <xdr:cNvPr id="7" name="Gerade Verbindung mit Pfeil 6">
          <a:extLst>
            <a:ext uri="{FF2B5EF4-FFF2-40B4-BE49-F238E27FC236}">
              <a16:creationId xmlns:a16="http://schemas.microsoft.com/office/drawing/2014/main" id="{00000000-0008-0000-0D00-000007000000}"/>
            </a:ext>
          </a:extLst>
        </xdr:cNvPr>
        <xdr:cNvCxnSpPr/>
      </xdr:nvCxnSpPr>
      <xdr:spPr>
        <a:xfrm>
          <a:off x="7426376" y="2329890"/>
          <a:ext cx="5279987" cy="0"/>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0</xdr:col>
      <xdr:colOff>91113</xdr:colOff>
      <xdr:row>1</xdr:row>
      <xdr:rowOff>3483</xdr:rowOff>
    </xdr:from>
    <xdr:to>
      <xdr:col>12</xdr:col>
      <xdr:colOff>6914</xdr:colOff>
      <xdr:row>1</xdr:row>
      <xdr:rowOff>3483</xdr:rowOff>
    </xdr:to>
    <xdr:cxnSp macro="">
      <xdr:nvCxnSpPr>
        <xdr:cNvPr id="8" name="Gerade Verbindung 7">
          <a:extLst>
            <a:ext uri="{FF2B5EF4-FFF2-40B4-BE49-F238E27FC236}">
              <a16:creationId xmlns:a16="http://schemas.microsoft.com/office/drawing/2014/main" id="{00000000-0008-0000-0D00-000008000000}"/>
            </a:ext>
          </a:extLst>
        </xdr:cNvPr>
        <xdr:cNvCxnSpPr/>
      </xdr:nvCxnSpPr>
      <xdr:spPr>
        <a:xfrm>
          <a:off x="91113" y="260658"/>
          <a:ext cx="5821301"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91113</xdr:colOff>
      <xdr:row>23</xdr:row>
      <xdr:rowOff>109743</xdr:rowOff>
    </xdr:from>
    <xdr:to>
      <xdr:col>12</xdr:col>
      <xdr:colOff>7266</xdr:colOff>
      <xdr:row>23</xdr:row>
      <xdr:rowOff>109743</xdr:rowOff>
    </xdr:to>
    <xdr:cxnSp macro="">
      <xdr:nvCxnSpPr>
        <xdr:cNvPr id="9" name="Gerade Verbindung 8">
          <a:extLst>
            <a:ext uri="{FF2B5EF4-FFF2-40B4-BE49-F238E27FC236}">
              <a16:creationId xmlns:a16="http://schemas.microsoft.com/office/drawing/2014/main" id="{00000000-0008-0000-0D00-000009000000}"/>
            </a:ext>
          </a:extLst>
        </xdr:cNvPr>
        <xdr:cNvCxnSpPr/>
      </xdr:nvCxnSpPr>
      <xdr:spPr>
        <a:xfrm>
          <a:off x="91113" y="5491368"/>
          <a:ext cx="5821653" cy="0"/>
        </a:xfrm>
        <a:prstGeom prst="line">
          <a:avLst/>
        </a:prstGeom>
        <a:ln w="1270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74548</xdr:colOff>
      <xdr:row>18</xdr:row>
      <xdr:rowOff>871743</xdr:rowOff>
    </xdr:from>
    <xdr:to>
      <xdr:col>11</xdr:col>
      <xdr:colOff>926636</xdr:colOff>
      <xdr:row>18</xdr:row>
      <xdr:rowOff>871743</xdr:rowOff>
    </xdr:to>
    <xdr:cxnSp macro="">
      <xdr:nvCxnSpPr>
        <xdr:cNvPr id="10" name="Gerade Verbindung 9">
          <a:extLst>
            <a:ext uri="{FF2B5EF4-FFF2-40B4-BE49-F238E27FC236}">
              <a16:creationId xmlns:a16="http://schemas.microsoft.com/office/drawing/2014/main" id="{00000000-0008-0000-0D00-00000A000000}"/>
            </a:ext>
          </a:extLst>
        </xdr:cNvPr>
        <xdr:cNvCxnSpPr/>
      </xdr:nvCxnSpPr>
      <xdr:spPr>
        <a:xfrm>
          <a:off x="74548" y="4706591"/>
          <a:ext cx="5846501" cy="0"/>
        </a:xfrm>
        <a:prstGeom prst="line">
          <a:avLst/>
        </a:prstGeom>
        <a:ln w="6350">
          <a:solidFill>
            <a:srgbClr val="080808"/>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34962</xdr:colOff>
      <xdr:row>13</xdr:row>
      <xdr:rowOff>28162</xdr:rowOff>
    </xdr:from>
    <xdr:to>
      <xdr:col>22</xdr:col>
      <xdr:colOff>1142999</xdr:colOff>
      <xdr:row>13</xdr:row>
      <xdr:rowOff>28162</xdr:rowOff>
    </xdr:to>
    <xdr:cxnSp macro="">
      <xdr:nvCxnSpPr>
        <xdr:cNvPr id="11" name="Gerade Verbindung mit Pfeil 10">
          <a:extLst>
            <a:ext uri="{FF2B5EF4-FFF2-40B4-BE49-F238E27FC236}">
              <a16:creationId xmlns:a16="http://schemas.microsoft.com/office/drawing/2014/main" id="{00000000-0008-0000-0D00-00000B000000}"/>
            </a:ext>
          </a:extLst>
        </xdr:cNvPr>
        <xdr:cNvCxnSpPr/>
      </xdr:nvCxnSpPr>
      <xdr:spPr>
        <a:xfrm>
          <a:off x="7426362" y="2761837"/>
          <a:ext cx="5279987" cy="0"/>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18</xdr:col>
      <xdr:colOff>745397</xdr:colOff>
      <xdr:row>3</xdr:row>
      <xdr:rowOff>140825</xdr:rowOff>
    </xdr:from>
    <xdr:to>
      <xdr:col>18</xdr:col>
      <xdr:colOff>745397</xdr:colOff>
      <xdr:row>18</xdr:row>
      <xdr:rowOff>1019694</xdr:rowOff>
    </xdr:to>
    <xdr:cxnSp macro="">
      <xdr:nvCxnSpPr>
        <xdr:cNvPr id="12" name="Gerade Verbindung mit Pfeil 11">
          <a:extLst>
            <a:ext uri="{FF2B5EF4-FFF2-40B4-BE49-F238E27FC236}">
              <a16:creationId xmlns:a16="http://schemas.microsoft.com/office/drawing/2014/main" id="{00000000-0008-0000-0D00-00000C000000}"/>
            </a:ext>
          </a:extLst>
        </xdr:cNvPr>
        <xdr:cNvCxnSpPr/>
      </xdr:nvCxnSpPr>
      <xdr:spPr>
        <a:xfrm>
          <a:off x="9698897" y="893300"/>
          <a:ext cx="0" cy="3984019"/>
        </a:xfrm>
        <a:prstGeom prst="straightConnector1">
          <a:avLst/>
        </a:prstGeom>
        <a:ln w="6350" cap="flat" cmpd="sng" algn="ctr">
          <a:solidFill>
            <a:schemeClr val="tx1">
              <a:lumMod val="100000"/>
            </a:schemeClr>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twoCellAnchor>
    <xdr:from>
      <xdr:col>19</xdr:col>
      <xdr:colOff>215311</xdr:colOff>
      <xdr:row>3</xdr:row>
      <xdr:rowOff>140837</xdr:rowOff>
    </xdr:from>
    <xdr:to>
      <xdr:col>19</xdr:col>
      <xdr:colOff>215311</xdr:colOff>
      <xdr:row>18</xdr:row>
      <xdr:rowOff>1019706</xdr:rowOff>
    </xdr:to>
    <xdr:cxnSp macro="">
      <xdr:nvCxnSpPr>
        <xdr:cNvPr id="13" name="Gerade Verbindung mit Pfeil 12">
          <a:extLst>
            <a:ext uri="{FF2B5EF4-FFF2-40B4-BE49-F238E27FC236}">
              <a16:creationId xmlns:a16="http://schemas.microsoft.com/office/drawing/2014/main" id="{00000000-0008-0000-0D00-00000D000000}"/>
            </a:ext>
          </a:extLst>
        </xdr:cNvPr>
        <xdr:cNvCxnSpPr/>
      </xdr:nvCxnSpPr>
      <xdr:spPr>
        <a:xfrm>
          <a:off x="9949861" y="893312"/>
          <a:ext cx="0" cy="3984019"/>
        </a:xfrm>
        <a:prstGeom prst="straightConnector1">
          <a:avLst/>
        </a:prstGeom>
        <a:ln w="6350" cap="flat" cmpd="sng" algn="ctr">
          <a:solidFill>
            <a:schemeClr val="tx1">
              <a:lumMod val="100000"/>
            </a:schemeClr>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fPrintsWithSheet="0"/>
  </xdr:twoCellAnchor>
  <xdr:oneCellAnchor>
    <xdr:from>
      <xdr:col>20</xdr:col>
      <xdr:colOff>323187</xdr:colOff>
      <xdr:row>3</xdr:row>
      <xdr:rowOff>139565</xdr:rowOff>
    </xdr:from>
    <xdr:ext cx="1048364" cy="330004"/>
    <xdr:sp macro="" textlink="" fLocksText="0">
      <xdr:nvSpPr>
        <xdr:cNvPr id="14" name="Textfeld 13">
          <a:extLst>
            <a:ext uri="{FF2B5EF4-FFF2-40B4-BE49-F238E27FC236}">
              <a16:creationId xmlns:a16="http://schemas.microsoft.com/office/drawing/2014/main" id="{00000000-0008-0000-0D00-00000E000000}"/>
            </a:ext>
          </a:extLst>
        </xdr:cNvPr>
        <xdr:cNvSpPr txBox="1"/>
      </xdr:nvSpPr>
      <xdr:spPr>
        <a:xfrm>
          <a:off x="10324437" y="892040"/>
          <a:ext cx="1048364" cy="330004"/>
        </a:xfrm>
        <a:prstGeom prst="rect">
          <a:avLst/>
        </a:prstGeom>
        <a:solidFill>
          <a:schemeClr val="tx1"/>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tIns="90000" bIns="90000" rtlCol="0" anchor="ctr">
          <a:spAutoFit/>
        </a:bodyPr>
        <a:lstStyle/>
        <a:p>
          <a:pPr algn="ctr"/>
          <a:r>
            <a:rPr lang="en-US" sz="900" b="1">
              <a:solidFill>
                <a:schemeClr val="bg1"/>
              </a:solidFill>
              <a:latin typeface="Meta Offc" pitchFamily="34" charset="0"/>
              <a:cs typeface="Meta Offc" pitchFamily="34" charset="0"/>
            </a:rPr>
            <a:t>Beschritungsfeld</a:t>
          </a:r>
        </a:p>
      </xdr:txBody>
    </xdr:sp>
    <xdr:clientData fLocksWithSheet="0"/>
  </xdr:oneCellAnchor>
  <xdr:twoCellAnchor>
    <xdr:from>
      <xdr:col>16</xdr:col>
      <xdr:colOff>34976</xdr:colOff>
      <xdr:row>11</xdr:row>
      <xdr:rowOff>24840</xdr:rowOff>
    </xdr:from>
    <xdr:to>
      <xdr:col>22</xdr:col>
      <xdr:colOff>1143013</xdr:colOff>
      <xdr:row>11</xdr:row>
      <xdr:rowOff>24840</xdr:rowOff>
    </xdr:to>
    <xdr:cxnSp macro="">
      <xdr:nvCxnSpPr>
        <xdr:cNvPr id="15" name="Gerade Verbindung mit Pfeil 14">
          <a:extLst>
            <a:ext uri="{FF2B5EF4-FFF2-40B4-BE49-F238E27FC236}">
              <a16:creationId xmlns:a16="http://schemas.microsoft.com/office/drawing/2014/main" id="{00000000-0008-0000-0D00-00000F000000}"/>
            </a:ext>
          </a:extLst>
        </xdr:cNvPr>
        <xdr:cNvCxnSpPr/>
      </xdr:nvCxnSpPr>
      <xdr:spPr>
        <a:xfrm>
          <a:off x="7426376" y="2329890"/>
          <a:ext cx="5279987" cy="0"/>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16</xdr:col>
      <xdr:colOff>34962</xdr:colOff>
      <xdr:row>13</xdr:row>
      <xdr:rowOff>28162</xdr:rowOff>
    </xdr:from>
    <xdr:to>
      <xdr:col>22</xdr:col>
      <xdr:colOff>1142999</xdr:colOff>
      <xdr:row>13</xdr:row>
      <xdr:rowOff>28162</xdr:rowOff>
    </xdr:to>
    <xdr:cxnSp macro="">
      <xdr:nvCxnSpPr>
        <xdr:cNvPr id="16" name="Gerade Verbindung mit Pfeil 15">
          <a:extLst>
            <a:ext uri="{FF2B5EF4-FFF2-40B4-BE49-F238E27FC236}">
              <a16:creationId xmlns:a16="http://schemas.microsoft.com/office/drawing/2014/main" id="{00000000-0008-0000-0D00-000010000000}"/>
            </a:ext>
          </a:extLst>
        </xdr:cNvPr>
        <xdr:cNvCxnSpPr/>
      </xdr:nvCxnSpPr>
      <xdr:spPr>
        <a:xfrm>
          <a:off x="7426362" y="2761837"/>
          <a:ext cx="5279987" cy="0"/>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18</xdr:col>
      <xdr:colOff>745397</xdr:colOff>
      <xdr:row>3</xdr:row>
      <xdr:rowOff>140825</xdr:rowOff>
    </xdr:from>
    <xdr:to>
      <xdr:col>18</xdr:col>
      <xdr:colOff>745397</xdr:colOff>
      <xdr:row>18</xdr:row>
      <xdr:rowOff>1019694</xdr:rowOff>
    </xdr:to>
    <xdr:cxnSp macro="">
      <xdr:nvCxnSpPr>
        <xdr:cNvPr id="17" name="Gerade Verbindung mit Pfeil 16">
          <a:extLst>
            <a:ext uri="{FF2B5EF4-FFF2-40B4-BE49-F238E27FC236}">
              <a16:creationId xmlns:a16="http://schemas.microsoft.com/office/drawing/2014/main" id="{00000000-0008-0000-0D00-000011000000}"/>
            </a:ext>
          </a:extLst>
        </xdr:cNvPr>
        <xdr:cNvCxnSpPr/>
      </xdr:nvCxnSpPr>
      <xdr:spPr>
        <a:xfrm>
          <a:off x="9698897" y="893300"/>
          <a:ext cx="0" cy="3984019"/>
        </a:xfrm>
        <a:prstGeom prst="straightConnector1">
          <a:avLst/>
        </a:prstGeom>
        <a:ln w="6350" cap="flat" cmpd="sng" algn="ctr">
          <a:solidFill>
            <a:srgbClr val="080808"/>
          </a:solidFill>
          <a:prstDash val="sysDot"/>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xdr:from>
      <xdr:col>19</xdr:col>
      <xdr:colOff>215311</xdr:colOff>
      <xdr:row>3</xdr:row>
      <xdr:rowOff>140837</xdr:rowOff>
    </xdr:from>
    <xdr:to>
      <xdr:col>19</xdr:col>
      <xdr:colOff>215311</xdr:colOff>
      <xdr:row>18</xdr:row>
      <xdr:rowOff>1019706</xdr:rowOff>
    </xdr:to>
    <xdr:cxnSp macro="">
      <xdr:nvCxnSpPr>
        <xdr:cNvPr id="18" name="Gerade Verbindung mit Pfeil 17">
          <a:extLst>
            <a:ext uri="{FF2B5EF4-FFF2-40B4-BE49-F238E27FC236}">
              <a16:creationId xmlns:a16="http://schemas.microsoft.com/office/drawing/2014/main" id="{00000000-0008-0000-0D00-000012000000}"/>
            </a:ext>
          </a:extLst>
        </xdr:cNvPr>
        <xdr:cNvCxnSpPr/>
      </xdr:nvCxnSpPr>
      <xdr:spPr>
        <a:xfrm>
          <a:off x="9949861" y="893312"/>
          <a:ext cx="0" cy="3984019"/>
        </a:xfrm>
        <a:prstGeom prst="straightConnector1">
          <a:avLst/>
        </a:prstGeom>
        <a:ln w="6350" cap="flat" cmpd="sng" algn="ctr">
          <a:solidFill>
            <a:srgbClr val="080808"/>
          </a:solidFill>
          <a:prstDash val="solid"/>
          <a:round/>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fLocksWithSheet="0"/>
  </xdr:twoCellAnchor>
  <xdr:oneCellAnchor>
    <xdr:from>
      <xdr:col>20</xdr:col>
      <xdr:colOff>323021</xdr:colOff>
      <xdr:row>3</xdr:row>
      <xdr:rowOff>143252</xdr:rowOff>
    </xdr:from>
    <xdr:ext cx="1043609" cy="322630"/>
    <xdr:sp macro="" textlink="" fLocksText="0">
      <xdr:nvSpPr>
        <xdr:cNvPr id="19" name="Textfeld 18">
          <a:extLst>
            <a:ext uri="{FF2B5EF4-FFF2-40B4-BE49-F238E27FC236}">
              <a16:creationId xmlns:a16="http://schemas.microsoft.com/office/drawing/2014/main" id="{00000000-0008-0000-0D00-000013000000}"/>
            </a:ext>
          </a:extLst>
        </xdr:cNvPr>
        <xdr:cNvSpPr txBox="1"/>
      </xdr:nvSpPr>
      <xdr:spPr>
        <a:xfrm>
          <a:off x="10344978" y="896969"/>
          <a:ext cx="1043609" cy="322630"/>
        </a:xfrm>
        <a:prstGeom prst="rect">
          <a:avLst/>
        </a:prstGeom>
        <a:solidFill>
          <a:srgbClr val="333333"/>
        </a:solid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90000" bIns="90000" rtlCol="0" anchor="ctr">
          <a:spAutoFit/>
        </a:bodyPr>
        <a:lstStyle/>
        <a:p>
          <a:pPr algn="ctr"/>
          <a:r>
            <a:rPr lang="en-US" sz="900" b="1">
              <a:solidFill>
                <a:srgbClr val="FFFFFF"/>
              </a:solidFill>
              <a:latin typeface="+mn-lt"/>
              <a:cs typeface="Meta Offc" pitchFamily="34" charset="0"/>
            </a:rPr>
            <a:t>Beschriftungsfeld</a:t>
          </a:r>
        </a:p>
      </xdr:txBody>
    </xdr:sp>
    <xdr:clientData fLocksWithSheet="0"/>
  </xdr:oneCellAnchor>
</xdr:wsDr>
</file>

<file path=xl/drawings/drawing4.xml><?xml version="1.0" encoding="utf-8"?>
<xdr:wsDr xmlns:xdr="http://schemas.openxmlformats.org/drawingml/2006/spreadsheetDrawing" xmlns:a="http://schemas.openxmlformats.org/drawingml/2006/main">
  <xdr:absoluteAnchor>
    <xdr:pos x="0" y="0"/>
    <xdr:ext cx="11418794" cy="6230471"/>
    <xdr:graphicFrame macro="">
      <xdr:nvGraphicFramePr>
        <xdr:cNvPr id="2" name="Diagramm 1">
          <a:extLst>
            <a:ext uri="{FF2B5EF4-FFF2-40B4-BE49-F238E27FC236}">
              <a16:creationId xmlns:a16="http://schemas.microsoft.com/office/drawing/2014/main" id="{BE69F0DC-BAE0-DF9F-A20A-104769BB56B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0.02865</cdr:x>
      <cdr:y>0.99124</cdr:y>
    </cdr:from>
    <cdr:to>
      <cdr:x>0.99236</cdr:x>
      <cdr:y>0.99475</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flipV="1">
          <a:off x="326571" y="6161314"/>
          <a:ext cx="10983686" cy="21772"/>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0.03152</cdr:x>
      <cdr:y>0.80736</cdr:y>
    </cdr:from>
    <cdr:to>
      <cdr:x>0.99522</cdr:x>
      <cdr:y>0.80911</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a:off x="359229" y="5018314"/>
          <a:ext cx="10983685" cy="10886"/>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absoluteAnchor>
    <xdr:pos x="0" y="0"/>
    <xdr:ext cx="11418794" cy="6230471"/>
    <xdr:graphicFrame macro="">
      <xdr:nvGraphicFramePr>
        <xdr:cNvPr id="2" name="Diagramm 1">
          <a:extLst>
            <a:ext uri="{FF2B5EF4-FFF2-40B4-BE49-F238E27FC236}">
              <a16:creationId xmlns:a16="http://schemas.microsoft.com/office/drawing/2014/main" id="{EF72C494-296A-2C62-CF05-045BEBD3468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0.04562</cdr:x>
      <cdr:y>0.99523</cdr:y>
    </cdr:from>
    <cdr:to>
      <cdr:x>0.9683</cdr:x>
      <cdr:y>0.99523</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519953" y="6185647"/>
          <a:ext cx="10515600" cy="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0.04753</cdr:x>
      <cdr:y>0.86831</cdr:y>
    </cdr:from>
    <cdr:to>
      <cdr:x>0.9683</cdr:x>
      <cdr:y>0.86894</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flipV="1">
          <a:off x="541701" y="5396752"/>
          <a:ext cx="10493852" cy="3954"/>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absoluteAnchor>
    <xdr:pos x="0" y="0"/>
    <xdr:ext cx="11398250" cy="6223000"/>
    <xdr:graphicFrame macro="">
      <xdr:nvGraphicFramePr>
        <xdr:cNvPr id="2" name="Diagramm 1">
          <a:extLst>
            <a:ext uri="{FF2B5EF4-FFF2-40B4-BE49-F238E27FC236}">
              <a16:creationId xmlns:a16="http://schemas.microsoft.com/office/drawing/2014/main" id="{3A399CEB-D473-05D1-CBCD-6C7EAD5D58D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0.04562</cdr:x>
      <cdr:y>0.99523</cdr:y>
    </cdr:from>
    <cdr:to>
      <cdr:x>0.9683</cdr:x>
      <cdr:y>0.99523</cdr:y>
    </cdr:to>
    <cdr:cxnSp macro="">
      <cdr:nvCxnSpPr>
        <cdr:cNvPr id="2" name="Gerade Verbindung 14">
          <a:extLst xmlns:a="http://schemas.openxmlformats.org/drawingml/2006/main">
            <a:ext uri="{FF2B5EF4-FFF2-40B4-BE49-F238E27FC236}">
              <a16:creationId xmlns:a16="http://schemas.microsoft.com/office/drawing/2014/main" id="{00000000-0008-0000-0200-00000F000000}"/>
            </a:ext>
          </a:extLst>
        </cdr:cNvPr>
        <cdr:cNvCxnSpPr/>
      </cdr:nvCxnSpPr>
      <cdr:spPr>
        <a:xfrm xmlns:a="http://schemas.openxmlformats.org/drawingml/2006/main">
          <a:off x="519953" y="6185647"/>
          <a:ext cx="10515600" cy="0"/>
        </a:xfrm>
        <a:prstGeom xmlns:a="http://schemas.openxmlformats.org/drawingml/2006/main" prst="line">
          <a:avLst/>
        </a:prstGeom>
        <a:ln xmlns:a="http://schemas.openxmlformats.org/drawingml/2006/main" w="1270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0.045</cdr:x>
      <cdr:y>0.87189</cdr:y>
    </cdr:from>
    <cdr:to>
      <cdr:x>0.96577</cdr:x>
      <cdr:y>0.87252</cdr:y>
    </cdr:to>
    <cdr:cxnSp macro="">
      <cdr:nvCxnSpPr>
        <cdr:cNvPr id="3" name="Gerade Verbindung 18">
          <a:extLst xmlns:a="http://schemas.openxmlformats.org/drawingml/2006/main">
            <a:ext uri="{FF2B5EF4-FFF2-40B4-BE49-F238E27FC236}">
              <a16:creationId xmlns:a16="http://schemas.microsoft.com/office/drawing/2014/main" id="{00000000-0008-0000-0200-000013000000}"/>
            </a:ext>
          </a:extLst>
        </cdr:cNvPr>
        <cdr:cNvCxnSpPr/>
      </cdr:nvCxnSpPr>
      <cdr:spPr>
        <a:xfrm xmlns:a="http://schemas.openxmlformats.org/drawingml/2006/main" flipV="1">
          <a:off x="513262" y="5425801"/>
          <a:ext cx="10501014" cy="3920"/>
        </a:xfrm>
        <a:prstGeom xmlns:a="http://schemas.openxmlformats.org/drawingml/2006/main" prst="line">
          <a:avLst/>
        </a:prstGeom>
        <a:ln xmlns:a="http://schemas.openxmlformats.org/drawingml/2006/main" w="6350">
          <a:solidFill>
            <a:srgbClr val="080808"/>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Kopie%20von%20Szenarien-Tool%2016%20Uh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zenarienanalyser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Fig1"/>
      <sheetName val="Fig1 engl"/>
      <sheetName val="Fig2a"/>
      <sheetName val="Fig2b"/>
      <sheetName val="Fig3a1"/>
      <sheetName val="Fig3a2"/>
      <sheetName val="Fig3b"/>
      <sheetName val="Fig4a"/>
      <sheetName val="Fig4b"/>
      <sheetName val="Fig5a"/>
      <sheetName val="Fig5b"/>
      <sheetName val="DataGraph-KOPIE"/>
      <sheetName val="DataGraph-KOPIE_eng"/>
      <sheetName val="Daten"/>
      <sheetName val="DataGraph (2)"/>
      <sheetName val="Vorberechnung"/>
      <sheetName val="Daten-Vorlage"/>
      <sheetName val="Balkendiagramm gestapelt"/>
      <sheetName val="Balkendiagramm gestapelt 100%"/>
      <sheetName val="Balkendiagramm Gruppe"/>
      <sheetName val="Liniendiagramm"/>
      <sheetName val="Liniendiagramm gestapelt"/>
      <sheetName val="Punktliniendiagramm"/>
      <sheetName val="Punktliniendiagramm gestapelt"/>
      <sheetName val="Flächendiagramm gestapelt"/>
      <sheetName val="Säulen gestapelt"/>
      <sheetName val="Säulen gestapelt 100%"/>
      <sheetName val="Säulendiagramm Gruppe"/>
      <sheetName val="Kreisdiagram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ow r="3">
          <cell r="C3" t="str">
            <v>EU IA  - S2.5 (2024)</v>
          </cell>
          <cell r="D3" t="str">
            <v>Agora KN2045 (2021)</v>
          </cell>
          <cell r="E3" t="str">
            <v>DENA KN100 (2021)</v>
          </cell>
          <cell r="F3" t="str">
            <v>BDI Klimapfade 2.0 (2021)</v>
          </cell>
          <cell r="G3" t="str">
            <v>Ariadne [Remind Bal] (2021)</v>
          </cell>
          <cell r="H3" t="str">
            <v>Agora KN2045 (2024)</v>
          </cell>
          <cell r="I3" t="str">
            <v>CARESupreme (2025)</v>
          </cell>
          <cell r="J3" t="str">
            <v>CARETech (2025)</v>
          </cell>
          <cell r="K3"/>
        </row>
        <row r="5">
          <cell r="C5">
            <v>70</v>
          </cell>
          <cell r="D5">
            <v>3.6545227651493786</v>
          </cell>
          <cell r="E5">
            <v>2</v>
          </cell>
          <cell r="F5">
            <v>2</v>
          </cell>
          <cell r="G5"/>
          <cell r="H5">
            <v>2.3710415005417116</v>
          </cell>
          <cell r="I5">
            <v>5.1756011524320584</v>
          </cell>
          <cell r="J5">
            <v>8.903508607668277</v>
          </cell>
          <cell r="K5"/>
        </row>
        <row r="6">
          <cell r="C6">
            <v>25.5</v>
          </cell>
          <cell r="D6">
            <v>13.892983990011539</v>
          </cell>
          <cell r="E6">
            <v>23</v>
          </cell>
          <cell r="F6">
            <v>19</v>
          </cell>
          <cell r="G6"/>
          <cell r="H6">
            <v>11.376758499458303</v>
          </cell>
          <cell r="I6">
            <v>16.295962599798219</v>
          </cell>
          <cell r="J6">
            <v>18.324010059462587</v>
          </cell>
          <cell r="K6"/>
        </row>
        <row r="7">
          <cell r="C7">
            <v>7.5</v>
          </cell>
          <cell r="D7">
            <v>2.7921055087240382E-2</v>
          </cell>
          <cell r="E7">
            <v>0</v>
          </cell>
          <cell r="F7">
            <v>0</v>
          </cell>
          <cell r="G7"/>
          <cell r="H7">
            <v>0.6</v>
          </cell>
          <cell r="I7">
            <v>3.8875896156994054</v>
          </cell>
          <cell r="J7">
            <v>7.7117249727904387</v>
          </cell>
          <cell r="K7"/>
        </row>
        <row r="8">
          <cell r="C8">
            <v>0.78464268321003938</v>
          </cell>
          <cell r="D8">
            <v>2.5872389760644614</v>
          </cell>
          <cell r="E8">
            <v>2.1</v>
          </cell>
          <cell r="F8">
            <v>0</v>
          </cell>
          <cell r="G8"/>
          <cell r="H8">
            <v>0.8</v>
          </cell>
          <cell r="I8">
            <v>0.27127755005149101</v>
          </cell>
          <cell r="J8">
            <v>0.91365387216878469</v>
          </cell>
          <cell r="K8"/>
        </row>
        <row r="9">
          <cell r="C9">
            <v>267.11736478757376</v>
          </cell>
          <cell r="D9">
            <v>40.740340843913465</v>
          </cell>
          <cell r="E9">
            <v>40.740340843913465</v>
          </cell>
          <cell r="F9">
            <v>45</v>
          </cell>
          <cell r="G9"/>
          <cell r="H9">
            <v>23</v>
          </cell>
          <cell r="I9">
            <v>23.19838909205556</v>
          </cell>
          <cell r="J9">
            <v>35.88606966524604</v>
          </cell>
          <cell r="K9"/>
        </row>
        <row r="10">
          <cell r="C10">
            <v>32</v>
          </cell>
          <cell r="D10">
            <v>2.1155285975351341</v>
          </cell>
          <cell r="E10">
            <v>2.1155285975351341</v>
          </cell>
          <cell r="F10">
            <v>3</v>
          </cell>
          <cell r="G10"/>
          <cell r="H10">
            <v>1.9</v>
          </cell>
          <cell r="I10">
            <v>2.8827567592284811</v>
          </cell>
          <cell r="J10">
            <v>3.1580286369801862</v>
          </cell>
          <cell r="K10"/>
        </row>
        <row r="11">
          <cell r="C11">
            <v>188.76056724564938</v>
          </cell>
          <cell r="D11">
            <v>16</v>
          </cell>
          <cell r="E11">
            <v>17</v>
          </cell>
          <cell r="F11">
            <v>11</v>
          </cell>
          <cell r="G11"/>
          <cell r="H11">
            <v>24.400000000000002</v>
          </cell>
          <cell r="I11">
            <v>2.6005426429400234</v>
          </cell>
          <cell r="J11">
            <v>12.936768751621431</v>
          </cell>
          <cell r="K11"/>
        </row>
        <row r="12">
          <cell r="C12">
            <v>72.857009883220087</v>
          </cell>
          <cell r="D12">
            <v>14.3</v>
          </cell>
          <cell r="E12">
            <v>10.588235294117649</v>
          </cell>
          <cell r="F12">
            <v>11</v>
          </cell>
          <cell r="G12"/>
          <cell r="H12">
            <v>19.400000000000002</v>
          </cell>
          <cell r="I12">
            <v>0</v>
          </cell>
          <cell r="J12">
            <v>9.8015082100445152</v>
          </cell>
          <cell r="K12"/>
        </row>
        <row r="13">
          <cell r="C13">
            <v>58.961541480423442</v>
          </cell>
          <cell r="D13">
            <v>1.7000000000000002</v>
          </cell>
          <cell r="E13">
            <v>2</v>
          </cell>
          <cell r="F13">
            <v>0</v>
          </cell>
          <cell r="G13"/>
          <cell r="H13">
            <v>5</v>
          </cell>
          <cell r="I13">
            <v>2.6005426429400234</v>
          </cell>
          <cell r="J13">
            <v>3.1352605415769159</v>
          </cell>
          <cell r="K13"/>
        </row>
        <row r="14">
          <cell r="C14">
            <v>56.942015882005848</v>
          </cell>
          <cell r="D14">
            <v>0</v>
          </cell>
          <cell r="E14">
            <v>4.4117647058823515</v>
          </cell>
          <cell r="F14">
            <v>0</v>
          </cell>
          <cell r="G14"/>
          <cell r="H14">
            <v>0</v>
          </cell>
          <cell r="I14">
            <v>0</v>
          </cell>
          <cell r="J14">
            <v>0</v>
          </cell>
          <cell r="K14"/>
        </row>
        <row r="15">
          <cell r="C15">
            <v>-332.61377414786784</v>
          </cell>
          <cell r="D15">
            <v>-11.346731212008843</v>
          </cell>
          <cell r="E15">
            <v>-40.853446689915778</v>
          </cell>
          <cell r="F15">
            <v>-19.5</v>
          </cell>
          <cell r="G15"/>
          <cell r="H15">
            <v>-34.85313987419817</v>
          </cell>
          <cell r="I15">
            <v>-55.908071907462237</v>
          </cell>
          <cell r="J15">
            <v>-24.527109832431762</v>
          </cell>
          <cell r="K15"/>
        </row>
        <row r="16">
          <cell r="C16">
            <v>-7.1769072050091633</v>
          </cell>
          <cell r="D16">
            <v>7.1033085068122102</v>
          </cell>
          <cell r="E16">
            <v>4.3374064874331149</v>
          </cell>
          <cell r="F16">
            <v>0</v>
          </cell>
          <cell r="G16"/>
          <cell r="H16">
            <v>-3.1027628075702496</v>
          </cell>
          <cell r="I16">
            <v>-5.4478462632706002</v>
          </cell>
          <cell r="J16">
            <v>6.7594274823450151</v>
          </cell>
          <cell r="K16"/>
        </row>
        <row r="17">
          <cell r="C17">
            <v>-22.182308437583451</v>
          </cell>
          <cell r="D17">
            <v>6.2086773013590024</v>
          </cell>
          <cell r="E17">
            <v>-0.86777923626731968</v>
          </cell>
          <cell r="F17">
            <v>0</v>
          </cell>
          <cell r="G17"/>
          <cell r="H17">
            <v>0.25686628825208846</v>
          </cell>
          <cell r="I17">
            <v>-5.3054403582174343</v>
          </cell>
          <cell r="J17">
            <v>11.532345914531724</v>
          </cell>
          <cell r="K17"/>
        </row>
        <row r="18">
          <cell r="C18">
            <v>21.449868926657999</v>
          </cell>
          <cell r="D18">
            <v>5.5281964843912474</v>
          </cell>
          <cell r="E18">
            <v>4.533750607103129</v>
          </cell>
          <cell r="F18">
            <v>0</v>
          </cell>
          <cell r="G18"/>
          <cell r="H18">
            <v>16.950601567034234</v>
          </cell>
          <cell r="I18">
            <v>16.09404313512885</v>
          </cell>
          <cell r="J18">
            <v>10.191956180847347</v>
          </cell>
          <cell r="K18"/>
        </row>
        <row r="19">
          <cell r="C19">
            <v>10.022311770958213</v>
          </cell>
          <cell r="D19">
            <v>4.0468265410445596</v>
          </cell>
          <cell r="E19">
            <v>4.4847943391375917</v>
          </cell>
          <cell r="F19">
            <v>0</v>
          </cell>
          <cell r="G19"/>
          <cell r="H19">
            <v>1.4495880027971528</v>
          </cell>
          <cell r="I19">
            <v>1.0297322360106718</v>
          </cell>
          <cell r="J19">
            <v>1.002184700344233</v>
          </cell>
          <cell r="K19"/>
        </row>
        <row r="20">
          <cell r="C20">
            <v>-46.432164545416086</v>
          </cell>
          <cell r="D20">
            <v>2.5</v>
          </cell>
          <cell r="E20">
            <v>2.5</v>
          </cell>
          <cell r="F20">
            <v>0</v>
          </cell>
          <cell r="G20"/>
          <cell r="H20">
            <v>-3.6289051035288069</v>
          </cell>
          <cell r="I20">
            <v>-21.230896878662229</v>
          </cell>
          <cell r="J20">
            <v>-15.454281673548168</v>
          </cell>
          <cell r="K20"/>
        </row>
        <row r="21">
          <cell r="C21">
            <v>-288.29457045076026</v>
          </cell>
          <cell r="D21">
            <v>-36.015849574474167</v>
          </cell>
          <cell r="E21">
            <v>-55.872890556176358</v>
          </cell>
          <cell r="F21">
            <v>0</v>
          </cell>
          <cell r="G21"/>
          <cell r="H21">
            <v>-46.778527821182585</v>
          </cell>
          <cell r="I21">
            <v>-41.047663778451493</v>
          </cell>
          <cell r="J21">
            <v>-38.55874243695191</v>
          </cell>
          <cell r="K21"/>
        </row>
        <row r="22">
          <cell r="C22">
            <v>-57.660584885788666</v>
          </cell>
          <cell r="D22">
            <v>-37.209360857142855</v>
          </cell>
          <cell r="E22">
            <v>-17</v>
          </cell>
          <cell r="F22">
            <v>-20</v>
          </cell>
          <cell r="G22"/>
          <cell r="H22">
            <v>-17.600000000000001</v>
          </cell>
          <cell r="I22">
            <v>-5.9001254138247949</v>
          </cell>
          <cell r="J22">
            <v>-25.009395637550057</v>
          </cell>
          <cell r="K22"/>
        </row>
        <row r="23">
          <cell r="C23">
            <v>0</v>
          </cell>
          <cell r="D23">
            <v>-36</v>
          </cell>
          <cell r="E23">
            <v>-4.9411764705882355</v>
          </cell>
          <cell r="F23">
            <v>-9</v>
          </cell>
          <cell r="G23"/>
          <cell r="H23">
            <v>-6.4</v>
          </cell>
          <cell r="I23">
            <v>0</v>
          </cell>
          <cell r="J23">
            <v>-3.7305568085692</v>
          </cell>
          <cell r="K23"/>
        </row>
        <row r="24">
          <cell r="C24">
            <v>-56.218184732698603</v>
          </cell>
          <cell r="D24">
            <v>-1.2093608571428567</v>
          </cell>
          <cell r="E24">
            <v>-10</v>
          </cell>
          <cell r="F24">
            <v>-11</v>
          </cell>
          <cell r="G24"/>
          <cell r="H24">
            <v>0</v>
          </cell>
          <cell r="I24">
            <v>0</v>
          </cell>
          <cell r="J24">
            <v>-14.128244611349297</v>
          </cell>
          <cell r="K24"/>
        </row>
        <row r="25">
          <cell r="C25">
            <v>0</v>
          </cell>
          <cell r="D25">
            <v>0</v>
          </cell>
          <cell r="E25">
            <v>0</v>
          </cell>
          <cell r="F25">
            <v>0</v>
          </cell>
          <cell r="G25"/>
          <cell r="H25">
            <v>-8</v>
          </cell>
          <cell r="I25">
            <v>0</v>
          </cell>
          <cell r="J25">
            <v>0</v>
          </cell>
          <cell r="K25"/>
        </row>
        <row r="26">
          <cell r="C26">
            <v>0</v>
          </cell>
          <cell r="D26">
            <v>0</v>
          </cell>
          <cell r="E26">
            <v>0</v>
          </cell>
          <cell r="F26">
            <v>0</v>
          </cell>
          <cell r="G26"/>
          <cell r="H26">
            <v>-3.2</v>
          </cell>
          <cell r="I26">
            <v>-5.9001254138247949</v>
          </cell>
          <cell r="J26">
            <v>-7.1505942176315624</v>
          </cell>
          <cell r="K26"/>
        </row>
        <row r="27">
          <cell r="C27">
            <v>-1.442400153090059</v>
          </cell>
          <cell r="D27">
            <v>0</v>
          </cell>
          <cell r="E27">
            <v>-2.0588235294117645</v>
          </cell>
          <cell r="F27">
            <v>0</v>
          </cell>
          <cell r="G27"/>
          <cell r="H27">
            <v>0</v>
          </cell>
          <cell r="I27">
            <v>0</v>
          </cell>
          <cell r="J27">
            <v>0</v>
          </cell>
          <cell r="K27"/>
        </row>
        <row r="28">
          <cell r="C28">
            <v>-56.773869034458684</v>
          </cell>
          <cell r="D28">
            <v>-20</v>
          </cell>
          <cell r="E28">
            <v>0</v>
          </cell>
          <cell r="F28">
            <v>-19.5</v>
          </cell>
          <cell r="G28"/>
          <cell r="H28">
            <v>-2.5</v>
          </cell>
          <cell r="I28">
            <v>0</v>
          </cell>
          <cell r="J28">
            <v>-34.190228893423097</v>
          </cell>
          <cell r="K28"/>
        </row>
        <row r="29">
          <cell r="C29">
            <v>0</v>
          </cell>
          <cell r="D29">
            <v>0</v>
          </cell>
          <cell r="E29">
            <v>-5</v>
          </cell>
          <cell r="F29">
            <v>0</v>
          </cell>
          <cell r="G29"/>
          <cell r="H29">
            <v>-16.100000000000001</v>
          </cell>
          <cell r="I29">
            <v>0</v>
          </cell>
          <cell r="J29">
            <v>0</v>
          </cell>
          <cell r="K29"/>
        </row>
        <row r="30">
          <cell r="C30">
            <v>0</v>
          </cell>
          <cell r="D30">
            <v>0</v>
          </cell>
          <cell r="E30">
            <v>0</v>
          </cell>
          <cell r="F30">
            <v>0</v>
          </cell>
          <cell r="G30"/>
          <cell r="H30">
            <v>0</v>
          </cell>
          <cell r="I30">
            <v>0</v>
          </cell>
          <cell r="J30">
            <v>0</v>
          </cell>
          <cell r="K30"/>
        </row>
        <row r="31">
          <cell r="C31">
            <v>0</v>
          </cell>
          <cell r="D31">
            <v>0</v>
          </cell>
          <cell r="E31">
            <v>0</v>
          </cell>
          <cell r="F31">
            <v>0</v>
          </cell>
          <cell r="G31"/>
          <cell r="H31">
            <v>0</v>
          </cell>
          <cell r="I31">
            <v>0</v>
          </cell>
          <cell r="J31">
            <v>0</v>
          </cell>
          <cell r="K31"/>
        </row>
        <row r="32">
          <cell r="C32">
            <v>0</v>
          </cell>
          <cell r="D32">
            <v>0</v>
          </cell>
          <cell r="E32">
            <v>-5</v>
          </cell>
          <cell r="F32">
            <v>0</v>
          </cell>
          <cell r="G32"/>
          <cell r="H32">
            <v>-16.100000000000001</v>
          </cell>
          <cell r="I32">
            <v>0</v>
          </cell>
          <cell r="J32">
            <v>0</v>
          </cell>
          <cell r="K32"/>
        </row>
        <row r="33">
          <cell r="C33"/>
          <cell r="D33">
            <v>7</v>
          </cell>
          <cell r="E33">
            <v>7</v>
          </cell>
          <cell r="F33"/>
          <cell r="G33"/>
          <cell r="H33"/>
          <cell r="I33"/>
          <cell r="J33"/>
          <cell r="K33"/>
        </row>
        <row r="34">
          <cell r="C34">
            <v>147</v>
          </cell>
          <cell r="D34">
            <v>0</v>
          </cell>
          <cell r="E34">
            <v>0</v>
          </cell>
          <cell r="F34"/>
          <cell r="G34"/>
          <cell r="H34">
            <v>0</v>
          </cell>
          <cell r="I34">
            <v>35.721925421105283</v>
          </cell>
          <cell r="J34">
            <v>46.764224038039352</v>
          </cell>
          <cell r="K34"/>
        </row>
        <row r="39">
          <cell r="C39">
            <v>402.90200747078387</v>
          </cell>
          <cell r="D39">
            <v>63.018536227761217</v>
          </cell>
          <cell r="E39">
            <v>70</v>
          </cell>
          <cell r="F39">
            <v>69</v>
          </cell>
          <cell r="G39">
            <v>0</v>
          </cell>
          <cell r="H39">
            <v>40.047800000000016</v>
          </cell>
          <cell r="I39">
            <v>51.711576769265214</v>
          </cell>
          <cell r="J39">
            <v>74.896995814316313</v>
          </cell>
          <cell r="K39"/>
        </row>
        <row r="40">
          <cell r="C40">
            <v>-44.197924551600352</v>
          </cell>
          <cell r="D40">
            <v>-5.5375558413904802</v>
          </cell>
          <cell r="E40">
            <v>7.1465533100842222</v>
          </cell>
          <cell r="F40">
            <v>10</v>
          </cell>
          <cell r="G40">
            <v>0</v>
          </cell>
          <cell r="H40">
            <v>-31.152199999999986</v>
          </cell>
          <cell r="I40">
            <v>-10.096620552021818</v>
          </cell>
          <cell r="J40">
            <v>-8.8297385490886029</v>
          </cell>
          <cell r="K40"/>
        </row>
        <row r="41">
          <cell r="K41"/>
        </row>
      </sheetData>
      <sheetData sheetId="15">
        <row r="6">
          <cell r="L6" t="str">
            <v>Energiewirtschaft</v>
          </cell>
          <cell r="M6">
            <v>3.6545227651493786</v>
          </cell>
          <cell r="N6">
            <v>2</v>
          </cell>
          <cell r="O6">
            <v>2</v>
          </cell>
          <cell r="P6">
            <v>2.3710415005417116</v>
          </cell>
          <cell r="Q6">
            <v>5.1756011524320584</v>
          </cell>
          <cell r="R6">
            <v>8.903508607668277</v>
          </cell>
        </row>
        <row r="7">
          <cell r="L7" t="str">
            <v>Industrie</v>
          </cell>
          <cell r="M7">
            <v>13.892983990011539</v>
          </cell>
          <cell r="N7">
            <v>23</v>
          </cell>
          <cell r="O7">
            <v>19</v>
          </cell>
          <cell r="P7">
            <v>11.376758499458303</v>
          </cell>
          <cell r="Q7">
            <v>16.295962599798219</v>
          </cell>
          <cell r="R7">
            <v>18.324010059462587</v>
          </cell>
        </row>
        <row r="8">
          <cell r="L8" t="str">
            <v>Inländischer Verkehr</v>
          </cell>
          <cell r="M8">
            <v>2.7921055087240382E-2</v>
          </cell>
          <cell r="N8">
            <v>0</v>
          </cell>
          <cell r="O8">
            <v>0</v>
          </cell>
          <cell r="P8">
            <v>0.6</v>
          </cell>
          <cell r="Q8">
            <v>3.8875896156994054</v>
          </cell>
          <cell r="R8">
            <v>7.7117249727904387</v>
          </cell>
        </row>
        <row r="9">
          <cell r="L9" t="str">
            <v>Gebäude</v>
          </cell>
          <cell r="M9">
            <v>2.5872389760644614</v>
          </cell>
          <cell r="N9">
            <v>2.1</v>
          </cell>
          <cell r="O9">
            <v>0</v>
          </cell>
          <cell r="P9">
            <v>0.8</v>
          </cell>
          <cell r="Q9">
            <v>0.27127755005149101</v>
          </cell>
          <cell r="R9">
            <v>0.91365387216878469</v>
          </cell>
        </row>
        <row r="10">
          <cell r="L10" t="str">
            <v>Landwirtschaft</v>
          </cell>
          <cell r="M10">
            <v>40.740340843913465</v>
          </cell>
          <cell r="N10">
            <v>40.740340843913465</v>
          </cell>
          <cell r="O10">
            <v>45</v>
          </cell>
          <cell r="P10">
            <v>23</v>
          </cell>
          <cell r="Q10">
            <v>23.19838909205556</v>
          </cell>
          <cell r="R10">
            <v>35.88606966524604</v>
          </cell>
        </row>
        <row r="11">
          <cell r="L11" t="str">
            <v>Abfallwirtschaft</v>
          </cell>
          <cell r="M11">
            <v>2.1155285975351341</v>
          </cell>
          <cell r="N11">
            <v>2.1155285975351341</v>
          </cell>
          <cell r="O11">
            <v>3</v>
          </cell>
          <cell r="P11">
            <v>1.9</v>
          </cell>
          <cell r="Q11">
            <v>2.8827567592284811</v>
          </cell>
          <cell r="R11">
            <v>3.1580286369801862</v>
          </cell>
        </row>
        <row r="12">
          <cell r="L12" t="str">
            <v>FoCCS inkl. CCU mittelfristig</v>
          </cell>
          <cell r="M12">
            <v>16</v>
          </cell>
          <cell r="N12">
            <v>17</v>
          </cell>
          <cell r="O12">
            <v>11</v>
          </cell>
          <cell r="P12">
            <v>24.400000000000002</v>
          </cell>
          <cell r="Q12">
            <v>2.6005426429400234</v>
          </cell>
          <cell r="R12">
            <v>12.936768751621431</v>
          </cell>
        </row>
        <row r="13">
          <cell r="L13" t="str">
            <v>Netto LULUCF</v>
          </cell>
          <cell r="M13">
            <v>-11.346731212008843</v>
          </cell>
          <cell r="N13">
            <v>-40.853446689915778</v>
          </cell>
          <cell r="O13">
            <v>-19.5</v>
          </cell>
          <cell r="P13">
            <v>-34.85313987419817</v>
          </cell>
          <cell r="Q13">
            <v>-55.908071907462237</v>
          </cell>
          <cell r="R13">
            <v>-24.527109832431762</v>
          </cell>
        </row>
        <row r="14">
          <cell r="L14" t="str">
            <v>B(E)CCS incl BCCU mittelfristig</v>
          </cell>
          <cell r="M14">
            <v>-37.209360857142855</v>
          </cell>
          <cell r="N14">
            <v>-17</v>
          </cell>
          <cell r="O14">
            <v>-20</v>
          </cell>
          <cell r="P14">
            <v>-17.600000000000001</v>
          </cell>
          <cell r="Q14">
            <v>-5.9001254138247949</v>
          </cell>
          <cell r="R14">
            <v>-25.009395637550057</v>
          </cell>
        </row>
        <row r="15">
          <cell r="L15" t="str">
            <v>DACCS</v>
          </cell>
          <cell r="M15">
            <v>-20</v>
          </cell>
          <cell r="N15">
            <v>0</v>
          </cell>
          <cell r="O15">
            <v>-19.5</v>
          </cell>
          <cell r="P15">
            <v>-2.5</v>
          </cell>
          <cell r="Q15">
            <v>0</v>
          </cell>
          <cell r="R15">
            <v>-34.190228893423097</v>
          </cell>
        </row>
        <row r="16">
          <cell r="L16" t="str">
            <v>Sonstiges CDR</v>
          </cell>
          <cell r="M16">
            <v>0</v>
          </cell>
          <cell r="N16">
            <v>-5</v>
          </cell>
          <cell r="O16">
            <v>0</v>
          </cell>
          <cell r="P16">
            <v>-16.100000000000001</v>
          </cell>
          <cell r="Q16">
            <v>0</v>
          </cell>
          <cell r="R16">
            <v>0</v>
          </cell>
        </row>
      </sheetData>
      <sheetData sheetId="16"/>
      <sheetData sheetId="17">
        <row r="10">
          <cell r="B10">
            <v>2005</v>
          </cell>
          <cell r="C10">
            <v>5</v>
          </cell>
          <cell r="D10">
            <v>10</v>
          </cell>
          <cell r="E10">
            <v>15</v>
          </cell>
          <cell r="F10">
            <v>20</v>
          </cell>
          <cell r="G10">
            <v>25</v>
          </cell>
          <cell r="H10">
            <v>30</v>
          </cell>
          <cell r="I10">
            <v>35</v>
          </cell>
          <cell r="J10">
            <v>40</v>
          </cell>
          <cell r="K10">
            <v>45</v>
          </cell>
          <cell r="L10">
            <v>50</v>
          </cell>
        </row>
        <row r="11">
          <cell r="B11">
            <v>2010</v>
          </cell>
          <cell r="C11">
            <v>2</v>
          </cell>
          <cell r="D11">
            <v>4</v>
          </cell>
          <cell r="E11">
            <v>6</v>
          </cell>
          <cell r="F11">
            <v>8</v>
          </cell>
          <cell r="G11">
            <v>10</v>
          </cell>
          <cell r="H11">
            <v>12</v>
          </cell>
          <cell r="I11">
            <v>14</v>
          </cell>
          <cell r="J11">
            <v>16</v>
          </cell>
          <cell r="K11">
            <v>18</v>
          </cell>
          <cell r="L11">
            <v>20</v>
          </cell>
        </row>
        <row r="12">
          <cell r="B12">
            <v>2015</v>
          </cell>
          <cell r="C12">
            <v>3</v>
          </cell>
          <cell r="D12">
            <v>6</v>
          </cell>
          <cell r="E12">
            <v>9</v>
          </cell>
          <cell r="F12">
            <v>12</v>
          </cell>
          <cell r="G12">
            <v>15</v>
          </cell>
          <cell r="H12">
            <v>18</v>
          </cell>
          <cell r="I12">
            <v>21</v>
          </cell>
          <cell r="J12">
            <v>24</v>
          </cell>
          <cell r="K12">
            <v>27</v>
          </cell>
          <cell r="L12">
            <v>30</v>
          </cell>
        </row>
        <row r="13">
          <cell r="B13">
            <v>2020</v>
          </cell>
          <cell r="C13">
            <v>6</v>
          </cell>
          <cell r="D13">
            <v>12</v>
          </cell>
          <cell r="E13">
            <v>18</v>
          </cell>
          <cell r="F13">
            <v>24</v>
          </cell>
          <cell r="G13">
            <v>30</v>
          </cell>
          <cell r="H13">
            <v>36</v>
          </cell>
          <cell r="I13">
            <v>42</v>
          </cell>
          <cell r="J13">
            <v>48</v>
          </cell>
          <cell r="K13">
            <v>54</v>
          </cell>
          <cell r="L13">
            <v>60</v>
          </cell>
        </row>
        <row r="14">
          <cell r="B14">
            <v>2025</v>
          </cell>
          <cell r="C14">
            <v>10</v>
          </cell>
          <cell r="D14">
            <v>10</v>
          </cell>
          <cell r="E14">
            <v>18</v>
          </cell>
          <cell r="F14">
            <v>21.6666666666667</v>
          </cell>
          <cell r="G14">
            <v>25.6666666666667</v>
          </cell>
          <cell r="H14">
            <v>29.6666666666667</v>
          </cell>
          <cell r="I14">
            <v>33.6666666666667</v>
          </cell>
          <cell r="J14">
            <v>37.6666666666667</v>
          </cell>
          <cell r="K14">
            <v>41.6666666666667</v>
          </cell>
          <cell r="L14">
            <v>45.6666666666667</v>
          </cell>
        </row>
        <row r="15">
          <cell r="B15">
            <v>2030</v>
          </cell>
          <cell r="C15">
            <v>3</v>
          </cell>
          <cell r="D15">
            <v>9</v>
          </cell>
          <cell r="E15">
            <v>11</v>
          </cell>
          <cell r="F15">
            <v>15.6666666666667</v>
          </cell>
          <cell r="G15">
            <v>19.6666666666667</v>
          </cell>
          <cell r="H15">
            <v>23.6666666666667</v>
          </cell>
          <cell r="I15">
            <v>27.6666666666667</v>
          </cell>
          <cell r="J15">
            <v>31.6666666666667</v>
          </cell>
          <cell r="K15">
            <v>35.6666666666667</v>
          </cell>
          <cell r="L15">
            <v>39.6666666666667</v>
          </cell>
        </row>
        <row r="16">
          <cell r="B16">
            <v>2035</v>
          </cell>
          <cell r="C16">
            <v>6</v>
          </cell>
          <cell r="D16">
            <v>4</v>
          </cell>
          <cell r="E16">
            <v>6.6</v>
          </cell>
          <cell r="F16">
            <v>6.1333333333333302</v>
          </cell>
          <cell r="G16">
            <v>6.43333333333333</v>
          </cell>
          <cell r="H16">
            <v>6.7333333333333298</v>
          </cell>
          <cell r="I16">
            <v>7.0333333333333297</v>
          </cell>
          <cell r="J16">
            <v>7.3333333333333304</v>
          </cell>
          <cell r="K16">
            <v>7.6333333333333302</v>
          </cell>
          <cell r="L16">
            <v>7.93333333333333</v>
          </cell>
        </row>
        <row r="17">
          <cell r="B17">
            <v>2040</v>
          </cell>
          <cell r="C17">
            <v>4</v>
          </cell>
          <cell r="D17">
            <v>1</v>
          </cell>
          <cell r="E17">
            <v>7</v>
          </cell>
          <cell r="F17">
            <v>7</v>
          </cell>
          <cell r="G17">
            <v>8.5</v>
          </cell>
          <cell r="H17">
            <v>10</v>
          </cell>
          <cell r="I17">
            <v>11.5</v>
          </cell>
          <cell r="J17">
            <v>13</v>
          </cell>
          <cell r="K17">
            <v>14.5</v>
          </cell>
          <cell r="L17">
            <v>16</v>
          </cell>
        </row>
        <row r="18">
          <cell r="B18">
            <v>2045</v>
          </cell>
          <cell r="C18">
            <v>5.78571428571429</v>
          </cell>
          <cell r="D18">
            <v>4.5357142857142803</v>
          </cell>
          <cell r="E18">
            <v>8.1785714285714306</v>
          </cell>
          <cell r="F18">
            <v>8.5595238095238297</v>
          </cell>
          <cell r="G18">
            <v>9.7559523809523601</v>
          </cell>
          <cell r="H18">
            <v>10.952380952381001</v>
          </cell>
          <cell r="I18">
            <v>12.1488095238096</v>
          </cell>
          <cell r="J18">
            <v>13.3452380952381</v>
          </cell>
          <cell r="K18">
            <v>14.5416666666667</v>
          </cell>
          <cell r="L18">
            <v>15.738095238095299</v>
          </cell>
        </row>
        <row r="19">
          <cell r="B19">
            <v>2050</v>
          </cell>
          <cell r="C19">
            <v>5.9880952380952399</v>
          </cell>
          <cell r="D19">
            <v>3.9047619047619002</v>
          </cell>
          <cell r="E19">
            <v>7.5238095238095202</v>
          </cell>
          <cell r="F19">
            <v>7.3412698412698596</v>
          </cell>
          <cell r="G19">
            <v>8.1091269841269593</v>
          </cell>
          <cell r="H19">
            <v>8.8769841269841603</v>
          </cell>
          <cell r="I19">
            <v>9.64484126984126</v>
          </cell>
          <cell r="J19">
            <v>10.4126984126985</v>
          </cell>
          <cell r="K19">
            <v>11.1805555555556</v>
          </cell>
          <cell r="L19">
            <v>11.948412698412801</v>
          </cell>
        </row>
        <row r="20">
          <cell r="B20">
            <v>2055</v>
          </cell>
          <cell r="C20">
            <v>6.1904761904761996</v>
          </cell>
          <cell r="D20">
            <v>3.2738095238095202</v>
          </cell>
          <cell r="E20">
            <v>6.8690476190476204</v>
          </cell>
          <cell r="F20">
            <v>6.1230158730158601</v>
          </cell>
          <cell r="G20">
            <v>6.4623015873015603</v>
          </cell>
          <cell r="H20">
            <v>6.80158730158736</v>
          </cell>
          <cell r="I20">
            <v>7.1408730158730602</v>
          </cell>
          <cell r="J20">
            <v>7.4801587301587604</v>
          </cell>
          <cell r="K20">
            <v>7.81944444444445</v>
          </cell>
          <cell r="L20">
            <v>8.1587301587301599</v>
          </cell>
        </row>
        <row r="21">
          <cell r="B21">
            <v>2060</v>
          </cell>
          <cell r="C21">
            <v>6.3928571428571503</v>
          </cell>
          <cell r="D21">
            <v>2.6428571428571401</v>
          </cell>
          <cell r="E21">
            <v>6.21428571428571</v>
          </cell>
          <cell r="F21">
            <v>4.9047619047619602</v>
          </cell>
          <cell r="G21">
            <v>4.8154761904761596</v>
          </cell>
          <cell r="H21">
            <v>4.7261904761904603</v>
          </cell>
          <cell r="I21">
            <v>4.6369047619047601</v>
          </cell>
          <cell r="J21">
            <v>4.5476190476190599</v>
          </cell>
          <cell r="K21">
            <v>4.4583333333333499</v>
          </cell>
          <cell r="L21">
            <v>4.3690476190476604</v>
          </cell>
        </row>
        <row r="22">
          <cell r="B22">
            <v>2065</v>
          </cell>
          <cell r="C22">
            <v>6.5952380952381002</v>
          </cell>
          <cell r="D22">
            <v>8.5952380952381002</v>
          </cell>
          <cell r="E22">
            <v>10.5952380952381</v>
          </cell>
          <cell r="F22">
            <v>12.5952380952381</v>
          </cell>
          <cell r="G22">
            <v>14.5952380952381</v>
          </cell>
          <cell r="H22">
            <v>16.595238095238098</v>
          </cell>
          <cell r="I22">
            <v>18.595238095238098</v>
          </cell>
          <cell r="J22">
            <v>20.595238095238098</v>
          </cell>
          <cell r="K22">
            <v>22.595238095238098</v>
          </cell>
          <cell r="L22">
            <v>24.595238095238098</v>
          </cell>
        </row>
        <row r="23">
          <cell r="B23">
            <v>2070</v>
          </cell>
          <cell r="C23">
            <v>6.7976190476190501</v>
          </cell>
          <cell r="D23">
            <v>8.7976190476190492</v>
          </cell>
          <cell r="E23">
            <v>10.797619047619101</v>
          </cell>
          <cell r="F23">
            <v>12.797619047619101</v>
          </cell>
          <cell r="G23">
            <v>14.797619047619101</v>
          </cell>
          <cell r="H23">
            <v>16.797619047619101</v>
          </cell>
          <cell r="I23">
            <v>18.797619047619101</v>
          </cell>
          <cell r="J23">
            <v>20.797619047619101</v>
          </cell>
          <cell r="K23">
            <v>22.797619047619101</v>
          </cell>
          <cell r="L23">
            <v>24.797619047619101</v>
          </cell>
        </row>
        <row r="24">
          <cell r="B24">
            <v>2075</v>
          </cell>
          <cell r="C24">
            <v>7.0000000000000098</v>
          </cell>
          <cell r="D24">
            <v>8.0000000000000107</v>
          </cell>
          <cell r="E24">
            <v>9.0000000000000107</v>
          </cell>
          <cell r="F24">
            <v>10</v>
          </cell>
          <cell r="G24">
            <v>11</v>
          </cell>
          <cell r="H24">
            <v>12</v>
          </cell>
          <cell r="I24">
            <v>13</v>
          </cell>
          <cell r="J24">
            <v>14</v>
          </cell>
          <cell r="K24">
            <v>15</v>
          </cell>
          <cell r="L24">
            <v>16</v>
          </cell>
        </row>
      </sheetData>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Notizen der Treffen"/>
      <sheetName val="Szenarienauswahl"/>
      <sheetName val="Storylines"/>
      <sheetName val="Analyseraster"/>
      <sheetName val="Vorlage Overview"/>
      <sheetName val="EU IA 2040 Overview"/>
      <sheetName val="EU IA 2040 - S1"/>
      <sheetName val="EU IA 2040 - S2"/>
      <sheetName val="EU IA 2040 - S3"/>
      <sheetName val="EU IA 2040 - LIFE"/>
      <sheetName val="EU IA 2040 - S2.5"/>
      <sheetName val="Extra Infos for EU IA 2040"/>
      <sheetName val="Comparison totals"/>
      <sheetName val="Comparison sectors"/>
      <sheetName val="Data preparation"/>
      <sheetName val="Agora KN2045"/>
      <sheetName val="Extra Infos Agora KN2045"/>
      <sheetName val="DENA KN100"/>
      <sheetName val="Extra Infos DENA KN100"/>
      <sheetName val="BDI Klimapfade 2.0"/>
      <sheetName val="Extra Infos BDI"/>
      <sheetName val="Ariadne"/>
      <sheetName val="Extra Infos Ariadne"/>
      <sheetName val="Agora KN-DE"/>
      <sheetName val="Extra Infos Agora KN-DE"/>
      <sheetName val="CARESupreme"/>
      <sheetName val="CARETech"/>
      <sheetName val="Extra Infos CARE"/>
      <sheetName val="CareTech Vergleich"/>
      <sheetName val="CareSup Vergleich"/>
      <sheetName val="Leeres Raster"/>
      <sheetName val="Screening der EU-Szenarien (3)"/>
      <sheetName val="Tabelle1"/>
      <sheetName val="Screening der EU-Szenarien (2)"/>
    </sheetNames>
    <sheetDataSet>
      <sheetData sheetId="0"/>
      <sheetData sheetId="1"/>
      <sheetData sheetId="2"/>
      <sheetData sheetId="3"/>
      <sheetData sheetId="4"/>
      <sheetData sheetId="5"/>
      <sheetData sheetId="6"/>
      <sheetData sheetId="7"/>
      <sheetData sheetId="8"/>
      <sheetData sheetId="9"/>
      <sheetData sheetId="10"/>
      <sheetData sheetId="11">
        <row r="13">
          <cell r="AI13">
            <v>591.66257471643326</v>
          </cell>
        </row>
        <row r="15">
          <cell r="AI15">
            <v>402.90200747078387</v>
          </cell>
        </row>
        <row r="17">
          <cell r="AI17">
            <v>-44.197924551600352</v>
          </cell>
        </row>
        <row r="22">
          <cell r="AI22">
            <v>59</v>
          </cell>
        </row>
        <row r="35">
          <cell r="AI35">
            <v>14.5</v>
          </cell>
        </row>
        <row r="39">
          <cell r="AI39">
            <v>22</v>
          </cell>
        </row>
        <row r="42">
          <cell r="AI42">
            <v>7.5</v>
          </cell>
        </row>
        <row r="56">
          <cell r="AI56">
            <v>0.78464268321003938</v>
          </cell>
        </row>
        <row r="61">
          <cell r="AI61">
            <v>267.11736478757376</v>
          </cell>
        </row>
        <row r="72">
          <cell r="AI72">
            <v>32</v>
          </cell>
        </row>
        <row r="77">
          <cell r="AI77">
            <v>-332.61377414786784</v>
          </cell>
        </row>
        <row r="78">
          <cell r="AI78">
            <v>-7.1769072050091633</v>
          </cell>
        </row>
        <row r="79">
          <cell r="AI79">
            <v>-22.182308437583451</v>
          </cell>
        </row>
        <row r="80">
          <cell r="AI80">
            <v>21.449868926657999</v>
          </cell>
        </row>
        <row r="81">
          <cell r="AI81">
            <v>10.022311770958213</v>
          </cell>
        </row>
        <row r="82">
          <cell r="AI82">
            <v>-46.432164545416086</v>
          </cell>
        </row>
        <row r="83">
          <cell r="AI83">
            <v>-288.29457045076026</v>
          </cell>
        </row>
        <row r="113">
          <cell r="AI113">
            <v>58.961541480423442</v>
          </cell>
        </row>
        <row r="115">
          <cell r="AI115">
            <v>72.857009883220087</v>
          </cell>
        </row>
        <row r="116">
          <cell r="AI116">
            <v>56.942015882005848</v>
          </cell>
        </row>
        <row r="123">
          <cell r="AI123"/>
        </row>
        <row r="124">
          <cell r="AI124">
            <v>-56.218184732698603</v>
          </cell>
        </row>
        <row r="125">
          <cell r="AI125"/>
        </row>
        <row r="126">
          <cell r="AI126"/>
        </row>
        <row r="127">
          <cell r="AI127">
            <v>-56.773869034458684</v>
          </cell>
        </row>
        <row r="128">
          <cell r="AI128">
            <v>-1.442400153090059</v>
          </cell>
        </row>
        <row r="141">
          <cell r="AI141">
            <v>-147</v>
          </cell>
        </row>
      </sheetData>
      <sheetData sheetId="12"/>
      <sheetData sheetId="13"/>
      <sheetData sheetId="14"/>
      <sheetData sheetId="15"/>
      <sheetData sheetId="16">
        <row r="13">
          <cell r="AD13">
            <v>79.018536227761217</v>
          </cell>
        </row>
        <row r="15">
          <cell r="AD15">
            <v>63.018536227761217</v>
          </cell>
        </row>
        <row r="17">
          <cell r="AD17">
            <v>-5.5375558413904802</v>
          </cell>
        </row>
        <row r="22">
          <cell r="AD22">
            <v>3.6545227651493786</v>
          </cell>
        </row>
        <row r="35">
          <cell r="AD35">
            <v>13.892983990011539</v>
          </cell>
        </row>
        <row r="42">
          <cell r="AD42">
            <v>2.7921055087240382E-2</v>
          </cell>
        </row>
        <row r="56">
          <cell r="AD56">
            <v>2.5872389760644614</v>
          </cell>
        </row>
        <row r="61">
          <cell r="AD61">
            <v>40.740340843913465</v>
          </cell>
        </row>
        <row r="72">
          <cell r="AD72">
            <v>2.1155285975351341</v>
          </cell>
        </row>
        <row r="77">
          <cell r="AD77">
            <v>-11.346731212008843</v>
          </cell>
        </row>
        <row r="78">
          <cell r="AD78">
            <v>7.1033085068122102</v>
          </cell>
        </row>
        <row r="79">
          <cell r="AD79">
            <v>6.2086773013590024</v>
          </cell>
        </row>
        <row r="80">
          <cell r="AD80">
            <v>5.5281964843912474</v>
          </cell>
        </row>
        <row r="81">
          <cell r="AD81">
            <v>4.0468265410445596</v>
          </cell>
        </row>
        <row r="82">
          <cell r="AD82">
            <v>2.5</v>
          </cell>
        </row>
        <row r="83">
          <cell r="AD83">
            <v>-36.015849574474167</v>
          </cell>
        </row>
        <row r="113">
          <cell r="AD113">
            <v>1.7000000000000002</v>
          </cell>
        </row>
        <row r="115">
          <cell r="AD115">
            <v>14.3</v>
          </cell>
        </row>
        <row r="123">
          <cell r="AD123">
            <v>-36</v>
          </cell>
        </row>
        <row r="124">
          <cell r="AD124">
            <v>-1.2093608571428567</v>
          </cell>
        </row>
        <row r="125">
          <cell r="AD125"/>
        </row>
        <row r="126">
          <cell r="AD126"/>
        </row>
        <row r="127">
          <cell r="AD127">
            <v>-20</v>
          </cell>
        </row>
        <row r="130">
          <cell r="AD130"/>
        </row>
        <row r="144">
          <cell r="AD144">
            <v>7</v>
          </cell>
        </row>
      </sheetData>
      <sheetData sheetId="17"/>
      <sheetData sheetId="18">
        <row r="13">
          <cell r="AD13">
            <v>87</v>
          </cell>
        </row>
        <row r="15">
          <cell r="AD15">
            <v>70</v>
          </cell>
        </row>
        <row r="17">
          <cell r="AD17">
            <v>7.1465533100842222</v>
          </cell>
        </row>
        <row r="22">
          <cell r="AD22">
            <v>2</v>
          </cell>
        </row>
        <row r="35">
          <cell r="AD35">
            <v>23</v>
          </cell>
        </row>
        <row r="42">
          <cell r="AD42">
            <v>0</v>
          </cell>
        </row>
        <row r="56">
          <cell r="AD56">
            <v>2.1</v>
          </cell>
        </row>
        <row r="61">
          <cell r="AD61">
            <v>40.740340843913465</v>
          </cell>
        </row>
        <row r="72">
          <cell r="AD72">
            <v>2.1155285975351341</v>
          </cell>
        </row>
        <row r="77">
          <cell r="AD77">
            <v>-40.853446689915778</v>
          </cell>
        </row>
        <row r="78">
          <cell r="AD78">
            <v>4.3374064874331149</v>
          </cell>
        </row>
        <row r="79">
          <cell r="AD79">
            <v>-0.86777923626731968</v>
          </cell>
        </row>
        <row r="80">
          <cell r="AD80">
            <v>4.533750607103129</v>
          </cell>
        </row>
        <row r="81">
          <cell r="AD81">
            <v>4.4847943391375917</v>
          </cell>
        </row>
        <row r="82">
          <cell r="AD82">
            <v>2.5</v>
          </cell>
        </row>
        <row r="83">
          <cell r="AD83">
            <v>-55.872890556176358</v>
          </cell>
        </row>
        <row r="113">
          <cell r="AD113">
            <v>2</v>
          </cell>
        </row>
        <row r="115">
          <cell r="AD115">
            <v>10.588235294117649</v>
          </cell>
        </row>
        <row r="116">
          <cell r="AD116">
            <v>4.4117647058823515</v>
          </cell>
        </row>
        <row r="123">
          <cell r="AD123">
            <v>-4.9411764705882355</v>
          </cell>
        </row>
        <row r="124">
          <cell r="AD124">
            <v>-10</v>
          </cell>
        </row>
        <row r="125">
          <cell r="AD125"/>
        </row>
        <row r="126">
          <cell r="AD126"/>
        </row>
        <row r="127">
          <cell r="AD127">
            <v>0</v>
          </cell>
        </row>
        <row r="128">
          <cell r="AD128">
            <v>-2.0588235294117645</v>
          </cell>
        </row>
        <row r="132">
          <cell r="AD132">
            <v>-5</v>
          </cell>
        </row>
        <row r="144">
          <cell r="AD144">
            <v>7</v>
          </cell>
        </row>
      </sheetData>
      <sheetData sheetId="19"/>
      <sheetData sheetId="20">
        <row r="278">
          <cell r="AD278">
            <v>80</v>
          </cell>
        </row>
        <row r="279">
          <cell r="AD279">
            <v>69</v>
          </cell>
        </row>
        <row r="281">
          <cell r="AD281">
            <v>10</v>
          </cell>
        </row>
        <row r="287">
          <cell r="AD287">
            <v>2</v>
          </cell>
        </row>
        <row r="300">
          <cell r="AD300">
            <v>19</v>
          </cell>
        </row>
        <row r="308">
          <cell r="AD308">
            <v>0</v>
          </cell>
        </row>
        <row r="321">
          <cell r="AD321">
            <v>0</v>
          </cell>
        </row>
        <row r="327">
          <cell r="AD327">
            <v>45</v>
          </cell>
        </row>
        <row r="335">
          <cell r="AD335">
            <v>3</v>
          </cell>
        </row>
        <row r="342">
          <cell r="AD342">
            <v>-19.5</v>
          </cell>
        </row>
        <row r="380">
          <cell r="AD380">
            <v>11</v>
          </cell>
        </row>
        <row r="388">
          <cell r="AD388">
            <v>-9</v>
          </cell>
        </row>
        <row r="389">
          <cell r="AD389">
            <v>-11</v>
          </cell>
        </row>
        <row r="392">
          <cell r="AD392">
            <v>-19.5</v>
          </cell>
        </row>
        <row r="395">
          <cell r="AD395"/>
        </row>
        <row r="396">
          <cell r="AD396"/>
        </row>
        <row r="397">
          <cell r="AD397"/>
        </row>
      </sheetData>
      <sheetData sheetId="21"/>
      <sheetData sheetId="22"/>
      <sheetData sheetId="23"/>
      <sheetData sheetId="24">
        <row r="13">
          <cell r="AD13">
            <v>64.447800000000015</v>
          </cell>
        </row>
        <row r="15">
          <cell r="AD15">
            <v>40.047800000000016</v>
          </cell>
        </row>
        <row r="17">
          <cell r="AD17">
            <v>-31.152199999999986</v>
          </cell>
        </row>
        <row r="22">
          <cell r="AD22">
            <v>2.3710415005417116</v>
          </cell>
        </row>
        <row r="35">
          <cell r="AD35">
            <v>11.376758499458303</v>
          </cell>
        </row>
        <row r="42">
          <cell r="AD42">
            <v>0.6</v>
          </cell>
        </row>
        <row r="56">
          <cell r="AD56">
            <v>0.8</v>
          </cell>
        </row>
        <row r="61">
          <cell r="AD61">
            <v>23</v>
          </cell>
        </row>
        <row r="72">
          <cell r="AD72">
            <v>1.9</v>
          </cell>
        </row>
        <row r="77">
          <cell r="AD77">
            <v>-34.85313987419817</v>
          </cell>
        </row>
        <row r="78">
          <cell r="AD78">
            <v>-3.1027628075702496</v>
          </cell>
        </row>
        <row r="79">
          <cell r="AD79">
            <v>0.25686628825208846</v>
          </cell>
        </row>
        <row r="80">
          <cell r="AD80">
            <v>16.950601567034234</v>
          </cell>
        </row>
        <row r="81">
          <cell r="AD81">
            <v>1.4495880027971528</v>
          </cell>
        </row>
        <row r="82">
          <cell r="AD82">
            <v>-3.6289051035288069</v>
          </cell>
        </row>
        <row r="83">
          <cell r="AD83">
            <v>-46.778527821182585</v>
          </cell>
        </row>
        <row r="113">
          <cell r="AD113">
            <v>5</v>
          </cell>
        </row>
        <row r="115">
          <cell r="AD115">
            <v>19.400000000000002</v>
          </cell>
        </row>
        <row r="116">
          <cell r="AD116"/>
        </row>
        <row r="123">
          <cell r="AD123">
            <v>-6.4</v>
          </cell>
        </row>
        <row r="124">
          <cell r="AD124">
            <v>0</v>
          </cell>
        </row>
        <row r="125">
          <cell r="AD125">
            <v>-8</v>
          </cell>
        </row>
        <row r="126">
          <cell r="AD126">
            <v>-3.2</v>
          </cell>
        </row>
        <row r="127">
          <cell r="AD127">
            <v>-2.5</v>
          </cell>
        </row>
        <row r="130">
          <cell r="AD130"/>
        </row>
        <row r="132">
          <cell r="AD132">
            <v>-16.100000000000001</v>
          </cell>
        </row>
      </sheetData>
      <sheetData sheetId="25"/>
      <sheetData sheetId="26">
        <row r="13">
          <cell r="AD13">
            <v>54.312119412205234</v>
          </cell>
        </row>
        <row r="15">
          <cell r="AD15">
            <v>51.711576769265214</v>
          </cell>
        </row>
        <row r="17">
          <cell r="AD17">
            <v>-10.096620552021818</v>
          </cell>
        </row>
        <row r="22">
          <cell r="AD22">
            <v>5.1756011524320584</v>
          </cell>
        </row>
        <row r="35">
          <cell r="AD35">
            <v>16.295962599798219</v>
          </cell>
        </row>
        <row r="42">
          <cell r="AD42">
            <v>3.8875896156994054</v>
          </cell>
        </row>
        <row r="56">
          <cell r="AD56">
            <v>0.27127755005149101</v>
          </cell>
        </row>
        <row r="61">
          <cell r="AD61">
            <v>23.19838909205556</v>
          </cell>
        </row>
        <row r="72">
          <cell r="AD72">
            <v>2.8827567592284811</v>
          </cell>
        </row>
        <row r="77">
          <cell r="AD77">
            <v>-55.908071907462237</v>
          </cell>
        </row>
        <row r="78">
          <cell r="AD78">
            <v>-5.4478462632706002</v>
          </cell>
        </row>
        <row r="79">
          <cell r="AD79">
            <v>-5.3054403582174343</v>
          </cell>
        </row>
        <row r="80">
          <cell r="AD80">
            <v>16.09404313512885</v>
          </cell>
        </row>
        <row r="81">
          <cell r="AD81">
            <v>1.0297322360106718</v>
          </cell>
        </row>
        <row r="82">
          <cell r="AD82">
            <v>-21.230896878662229</v>
          </cell>
        </row>
        <row r="83">
          <cell r="AD83">
            <v>-41.047663778451493</v>
          </cell>
        </row>
        <row r="113">
          <cell r="AD113">
            <v>2.6005426429400234</v>
          </cell>
        </row>
        <row r="115">
          <cell r="AD115">
            <v>0</v>
          </cell>
        </row>
        <row r="116">
          <cell r="AD116"/>
        </row>
        <row r="123">
          <cell r="AD123">
            <v>0</v>
          </cell>
        </row>
        <row r="124">
          <cell r="AD124">
            <v>0</v>
          </cell>
        </row>
        <row r="125">
          <cell r="AD125">
            <v>0</v>
          </cell>
        </row>
        <row r="126">
          <cell r="AD126">
            <v>-5.9001254138247949</v>
          </cell>
        </row>
        <row r="127">
          <cell r="AD127">
            <v>0</v>
          </cell>
        </row>
        <row r="128">
          <cell r="AD128">
            <v>0</v>
          </cell>
        </row>
        <row r="130">
          <cell r="AD130"/>
        </row>
        <row r="131">
          <cell r="AD131">
            <v>0</v>
          </cell>
        </row>
        <row r="132">
          <cell r="AD132">
            <v>0</v>
          </cell>
        </row>
        <row r="141">
          <cell r="AD141">
            <v>35.721925421105283</v>
          </cell>
        </row>
      </sheetData>
      <sheetData sheetId="27">
        <row r="13">
          <cell r="AD13">
            <v>87.833764565937742</v>
          </cell>
        </row>
        <row r="15">
          <cell r="AD15">
            <v>74.896995814316313</v>
          </cell>
        </row>
        <row r="17">
          <cell r="AD17">
            <v>-8.8297385490886029</v>
          </cell>
        </row>
        <row r="22">
          <cell r="AD22">
            <v>8.903508607668277</v>
          </cell>
        </row>
        <row r="35">
          <cell r="AD35">
            <v>18.324010059462587</v>
          </cell>
        </row>
        <row r="42">
          <cell r="AD42">
            <v>7.7117249727904387</v>
          </cell>
        </row>
        <row r="56">
          <cell r="AD56">
            <v>0.91365387216878469</v>
          </cell>
        </row>
        <row r="61">
          <cell r="AD61">
            <v>35.88606966524604</v>
          </cell>
        </row>
        <row r="72">
          <cell r="AD72">
            <v>3.1580286369801862</v>
          </cell>
        </row>
        <row r="77">
          <cell r="AD77">
            <v>-24.527109832431762</v>
          </cell>
        </row>
        <row r="78">
          <cell r="AD78">
            <v>6.7594274823450151</v>
          </cell>
        </row>
        <row r="79">
          <cell r="AD79">
            <v>11.532345914531724</v>
          </cell>
        </row>
        <row r="80">
          <cell r="AD80">
            <v>10.191956180847347</v>
          </cell>
        </row>
        <row r="81">
          <cell r="AD81">
            <v>1.002184700344233</v>
          </cell>
        </row>
        <row r="82">
          <cell r="AD82">
            <v>-15.454281673548168</v>
          </cell>
        </row>
        <row r="83">
          <cell r="AD83">
            <v>-38.55874243695191</v>
          </cell>
        </row>
        <row r="113">
          <cell r="AD113">
            <v>3.1352605415769159</v>
          </cell>
        </row>
        <row r="115">
          <cell r="AD115">
            <v>9.8015082100445152</v>
          </cell>
        </row>
        <row r="116">
          <cell r="AD116"/>
        </row>
        <row r="123">
          <cell r="AD123">
            <v>-3.7305568085692</v>
          </cell>
        </row>
        <row r="124">
          <cell r="AD124">
            <v>-14.128244611349297</v>
          </cell>
        </row>
        <row r="125">
          <cell r="AD125"/>
        </row>
        <row r="126">
          <cell r="AD126">
            <v>-7.1505942176315624</v>
          </cell>
        </row>
        <row r="127">
          <cell r="AD127">
            <v>-34.190228893423097</v>
          </cell>
        </row>
        <row r="128">
          <cell r="AD128">
            <v>0</v>
          </cell>
        </row>
        <row r="131">
          <cell r="AD131">
            <v>0</v>
          </cell>
        </row>
        <row r="132">
          <cell r="AD132">
            <v>0</v>
          </cell>
        </row>
        <row r="141">
          <cell r="AD141">
            <v>46.764224038039352</v>
          </cell>
        </row>
      </sheetData>
      <sheetData sheetId="28"/>
      <sheetData sheetId="29"/>
      <sheetData sheetId="30"/>
      <sheetData sheetId="31"/>
      <sheetData sheetId="32"/>
      <sheetData sheetId="33"/>
      <sheetData sheetId="34"/>
    </sheetDataSet>
  </externalBook>
</externalLink>
</file>

<file path=xl/persons/person.xml><?xml version="1.0" encoding="utf-8"?>
<personList xmlns="http://schemas.microsoft.com/office/spreadsheetml/2018/threadedcomments" xmlns:x="http://schemas.openxmlformats.org/spreadsheetml/2006/main">
  <person displayName="Mateo Flohr-Reija" id="{4B896357-86DE-4BDA-AA00-313A83ADBD28}" userId="S::m.flohr-reija@oeko.de::cfbada5a-3a45-43c1-ab4f-3d9747d88ffc" providerId="AD"/>
</personList>
</file>

<file path=xl/theme/theme1.xml><?xml version="1.0" encoding="utf-8"?>
<a:theme xmlns:a="http://schemas.openxmlformats.org/drawingml/2006/main" name="Larissa">
  <a:themeElements>
    <a:clrScheme name="UBA">
      <a:dk1>
        <a:srgbClr val="005F85"/>
      </a:dk1>
      <a:lt1>
        <a:srgbClr val="5EAD35"/>
      </a:lt1>
      <a:dk2>
        <a:srgbClr val="622F63"/>
      </a:dk2>
      <a:lt2>
        <a:srgbClr val="9D579A"/>
      </a:lt2>
      <a:accent1>
        <a:srgbClr val="D78400"/>
      </a:accent1>
      <a:accent2>
        <a:srgbClr val="CE1F5E"/>
      </a:accent2>
      <a:accent3>
        <a:srgbClr val="83053C"/>
      </a:accent3>
      <a:accent4>
        <a:srgbClr val="FABB00"/>
      </a:accent4>
      <a:accent5>
        <a:srgbClr val="007626"/>
      </a:accent5>
      <a:accent6>
        <a:srgbClr val="009BD5"/>
      </a:accent6>
      <a:hlink>
        <a:srgbClr val="005F85"/>
      </a:hlink>
      <a:folHlink>
        <a:srgbClr val="5EAD35"/>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U25" dT="2025-01-14T14:43:25.04" personId="{4B896357-86DE-4BDA-AA00-313A83ADBD28}" id="{13CB792A-FBAD-491E-BFB6-4D35FCA60FD9}">
    <text>Diese Werte sollten nicht negativ sein</text>
  </threadedComment>
  <threadedComment ref="U26" dT="2025-01-14T14:44:47.38" personId="{4B896357-86DE-4BDA-AA00-313A83ADBD28}" id="{C2C8DA89-D28A-4849-94A8-EFB2EB6517AE}">
    <text>Ich würde vorschlagen hier noch die Kategorie "Emissionen durch E-Fuels im inländischen Verkehr" - nur bei CARE angegeben (100% importiert)</text>
  </threadedComment>
</ThreadedComments>
</file>

<file path=xl/threadedComments/threadedComment2.xml><?xml version="1.0" encoding="utf-8"?>
<ThreadedComments xmlns="http://schemas.microsoft.com/office/spreadsheetml/2018/threadedcomments" xmlns:x="http://schemas.openxmlformats.org/spreadsheetml/2006/main">
  <threadedComment ref="U26" dT="2025-01-14T14:44:47.38" personId="{4B896357-86DE-4BDA-AA00-313A83ADBD28}" id="{38F7A4F8-B3C7-4BAB-B5B5-53CA625AB15B}">
    <text>Ich würde vorschlagen hier noch die Kategorie "Emissionen durch E-Fuels im inländischen Verkehr" - nur bei CARE angegeben (100% importiert)</text>
  </threadedComment>
</ThreadedComments>
</file>

<file path=xl/threadedComments/threadedComment3.xml><?xml version="1.0" encoding="utf-8"?>
<ThreadedComments xmlns="http://schemas.microsoft.com/office/spreadsheetml/2018/threadedcomments" xmlns:x="http://schemas.openxmlformats.org/spreadsheetml/2006/main">
  <threadedComment ref="U26" dT="2025-01-14T14:44:47.38" personId="{4B896357-86DE-4BDA-AA00-313A83ADBD28}" id="{0D633BB5-A2CF-4339-B04E-61F9F284795A}">
    <text>Ich würde vorschlagen hier noch die Kategorie "Emissionen durch E-Fuels im inländischen Verkehr" - nur bei CARE angegeben (100% importiert)</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s.gores@oeko.de" TargetMode="External"/><Relationship Id="rId2" Type="http://schemas.openxmlformats.org/officeDocument/2006/relationships/hyperlink" Target="https://www.umweltbundesamt.de/node/116041" TargetMode="External"/><Relationship Id="rId1" Type="http://schemas.openxmlformats.org/officeDocument/2006/relationships/hyperlink" Target="https://www.umweltbundesamt.de/node/116039"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4.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05773-5AFB-4C40-BE62-2E171D950302}">
  <dimension ref="A6:P36"/>
  <sheetViews>
    <sheetView tabSelected="1" workbookViewId="0" xr3:uid="{85A0164C-A12C-5C4F-86E1-CB5FE5ED9E88}">
      <selection activeCell="C24" sqref="C24"/>
    </sheetView>
  </sheetViews>
  <sheetFormatPr defaultColWidth="11.42578125" defaultRowHeight="12.75"/>
  <cols>
    <col min="1" max="1" width="4.7109375" style="75" customWidth="1"/>
    <col min="2" max="2" width="22.140625" style="75" customWidth="1"/>
    <col min="3" max="3" width="113" style="75" customWidth="1"/>
    <col min="4" max="16384" width="11.42578125" style="75"/>
  </cols>
  <sheetData>
    <row r="6" spans="1:16" ht="43.5" customHeight="1">
      <c r="A6" s="141" t="s">
        <v>0</v>
      </c>
      <c r="B6" s="141"/>
      <c r="C6" s="141"/>
      <c r="D6" s="131"/>
      <c r="E6" s="131"/>
      <c r="F6" s="131"/>
      <c r="G6" s="131"/>
      <c r="H6" s="131"/>
      <c r="I6" s="131"/>
      <c r="J6" s="131"/>
      <c r="K6" s="131"/>
      <c r="L6" s="131"/>
      <c r="M6" s="131"/>
      <c r="N6" s="131"/>
      <c r="O6" s="131"/>
      <c r="P6" s="131"/>
    </row>
    <row r="7" spans="1:16" ht="11.25" customHeight="1">
      <c r="A7" s="121"/>
      <c r="B7" s="121"/>
      <c r="C7" s="121"/>
      <c r="D7" s="121"/>
      <c r="E7" s="121"/>
      <c r="F7" s="121"/>
      <c r="G7" s="121"/>
      <c r="H7" s="121"/>
      <c r="I7" s="121"/>
      <c r="J7" s="121"/>
      <c r="K7" s="121"/>
      <c r="L7" s="121"/>
      <c r="M7" s="121"/>
      <c r="N7" s="121"/>
      <c r="O7" s="121"/>
      <c r="P7" s="121"/>
    </row>
    <row r="8" spans="1:16" ht="45" customHeight="1">
      <c r="A8" s="25"/>
      <c r="B8" s="142" t="s">
        <v>1</v>
      </c>
      <c r="C8" s="142"/>
      <c r="D8" s="118"/>
      <c r="E8" s="118"/>
      <c r="F8" s="118"/>
      <c r="G8" s="118"/>
      <c r="H8" s="118"/>
      <c r="I8" s="118"/>
      <c r="J8" s="118"/>
      <c r="K8" s="118"/>
      <c r="L8" s="118"/>
      <c r="M8" s="25"/>
      <c r="N8" s="25"/>
      <c r="O8" s="25"/>
      <c r="P8" s="25"/>
    </row>
    <row r="9" spans="1:16" ht="15.75">
      <c r="A9" s="25"/>
      <c r="B9" s="142" t="s">
        <v>2</v>
      </c>
      <c r="C9" s="142"/>
      <c r="D9" s="142"/>
      <c r="E9" s="142"/>
      <c r="F9" s="142"/>
      <c r="G9" s="118"/>
      <c r="H9" s="118"/>
      <c r="I9" s="118"/>
      <c r="J9" s="118"/>
      <c r="K9" s="118"/>
      <c r="L9" s="118"/>
      <c r="M9" s="25"/>
      <c r="N9" s="25"/>
      <c r="O9" s="25"/>
      <c r="P9" s="25"/>
    </row>
    <row r="10" spans="1:16" ht="15.75">
      <c r="A10" s="25"/>
      <c r="B10" s="119" t="s">
        <v>3</v>
      </c>
      <c r="C10" s="25"/>
      <c r="D10" s="25"/>
      <c r="E10" s="25"/>
      <c r="F10" s="25"/>
      <c r="G10" s="25"/>
      <c r="H10" s="25"/>
      <c r="I10" s="25"/>
      <c r="J10" s="25"/>
      <c r="K10" s="25"/>
      <c r="L10" s="25"/>
      <c r="M10" s="25"/>
      <c r="N10" s="25"/>
      <c r="O10" s="25"/>
      <c r="P10" s="25"/>
    </row>
    <row r="11" spans="1:16" ht="51.75" customHeight="1">
      <c r="A11" s="25"/>
      <c r="B11" s="142" t="s">
        <v>4</v>
      </c>
      <c r="C11" s="142"/>
      <c r="D11" s="142"/>
      <c r="E11" s="142"/>
      <c r="F11" s="120"/>
      <c r="G11" s="118"/>
      <c r="H11" s="118"/>
      <c r="I11" s="118"/>
      <c r="J11" s="118"/>
      <c r="K11" s="118"/>
      <c r="L11" s="118"/>
      <c r="M11" s="25"/>
      <c r="N11" s="25"/>
      <c r="O11" s="25"/>
      <c r="P11" s="25"/>
    </row>
    <row r="12" spans="1:16" ht="15" customHeight="1">
      <c r="A12" s="25"/>
      <c r="B12" s="143" t="s">
        <v>5</v>
      </c>
      <c r="C12" s="143"/>
      <c r="D12" s="118"/>
      <c r="E12" s="118"/>
      <c r="F12" s="118"/>
      <c r="G12" s="118"/>
      <c r="H12" s="118"/>
      <c r="I12" s="118"/>
      <c r="J12" s="118"/>
      <c r="K12" s="118"/>
      <c r="L12" s="118"/>
      <c r="M12" s="25"/>
      <c r="N12" s="25"/>
      <c r="O12" s="25"/>
      <c r="P12" s="25"/>
    </row>
    <row r="13" spans="1:16" ht="21" customHeight="1">
      <c r="A13" s="25"/>
      <c r="B13" s="142" t="s">
        <v>6</v>
      </c>
      <c r="C13" s="142"/>
      <c r="D13" s="142"/>
      <c r="E13" s="142"/>
      <c r="F13" s="142"/>
      <c r="G13" s="118"/>
      <c r="H13" s="118"/>
      <c r="I13" s="118"/>
      <c r="J13" s="118"/>
      <c r="K13" s="118"/>
      <c r="L13" s="118"/>
      <c r="M13" s="25"/>
      <c r="N13" s="25"/>
      <c r="O13" s="25"/>
      <c r="P13" s="25"/>
    </row>
    <row r="14" spans="1:16">
      <c r="A14" s="25"/>
      <c r="B14" s="25"/>
      <c r="C14" s="25"/>
      <c r="D14" s="25"/>
      <c r="E14" s="25"/>
      <c r="F14" s="25"/>
      <c r="G14" s="25"/>
      <c r="H14" s="25"/>
      <c r="I14" s="25"/>
      <c r="J14" s="25"/>
      <c r="K14" s="25"/>
      <c r="L14" s="25"/>
      <c r="M14" s="25"/>
      <c r="N14" s="25"/>
      <c r="O14" s="25"/>
      <c r="P14" s="25"/>
    </row>
    <row r="15" spans="1:16" ht="18.75">
      <c r="A15" s="141" t="s">
        <v>7</v>
      </c>
      <c r="B15" s="141"/>
      <c r="C15" s="141"/>
      <c r="D15" s="25"/>
      <c r="E15" s="25"/>
      <c r="F15" s="25"/>
      <c r="G15" s="25"/>
      <c r="H15" s="25"/>
      <c r="I15" s="25"/>
      <c r="J15" s="25"/>
      <c r="K15" s="25"/>
      <c r="L15" s="25"/>
      <c r="M15" s="25"/>
      <c r="N15" s="25"/>
      <c r="O15" s="25"/>
      <c r="P15" s="25"/>
    </row>
    <row r="16" spans="1:16" ht="22.5" customHeight="1">
      <c r="A16" s="127">
        <v>1</v>
      </c>
      <c r="B16" s="128" t="s">
        <v>8</v>
      </c>
      <c r="C16" s="129"/>
      <c r="D16" s="25"/>
      <c r="E16" s="25"/>
      <c r="F16" s="25"/>
      <c r="G16" s="25"/>
      <c r="H16" s="25"/>
      <c r="I16" s="25"/>
      <c r="J16" s="25"/>
      <c r="K16" s="25"/>
      <c r="L16" s="25"/>
      <c r="M16" s="25"/>
      <c r="N16" s="25"/>
      <c r="O16" s="25"/>
      <c r="P16" s="25"/>
    </row>
    <row r="17" spans="1:16" ht="15.75">
      <c r="A17" s="130">
        <v>2</v>
      </c>
      <c r="B17" s="119" t="s">
        <v>9</v>
      </c>
      <c r="C17" s="138"/>
      <c r="D17" s="25"/>
      <c r="E17" s="25"/>
      <c r="F17" s="25"/>
      <c r="G17" s="25"/>
      <c r="H17" s="25"/>
      <c r="I17" s="25"/>
      <c r="J17" s="25"/>
      <c r="K17" s="25"/>
      <c r="L17" s="25"/>
      <c r="M17" s="25"/>
      <c r="N17" s="25"/>
      <c r="O17" s="25"/>
      <c r="P17" s="25"/>
    </row>
    <row r="18" spans="1:16" ht="15.75">
      <c r="A18" s="130"/>
      <c r="B18" s="126"/>
      <c r="C18" s="126"/>
      <c r="D18" s="25"/>
      <c r="E18" s="25"/>
      <c r="F18" s="25"/>
      <c r="G18" s="25"/>
      <c r="H18" s="25"/>
      <c r="I18" s="25"/>
      <c r="J18" s="25"/>
      <c r="K18" s="25"/>
      <c r="L18" s="25"/>
      <c r="M18" s="25"/>
      <c r="N18" s="25"/>
      <c r="O18" s="25"/>
      <c r="P18" s="25"/>
    </row>
    <row r="19" spans="1:16" ht="15.75">
      <c r="A19" s="125" t="s">
        <v>10</v>
      </c>
      <c r="B19" s="126"/>
      <c r="C19" s="126"/>
      <c r="D19" s="25"/>
      <c r="E19" s="25"/>
      <c r="F19" s="25"/>
      <c r="G19" s="25"/>
      <c r="H19" s="25"/>
      <c r="I19" s="25"/>
      <c r="J19" s="25"/>
      <c r="K19" s="25"/>
      <c r="L19" s="25"/>
      <c r="M19" s="25"/>
      <c r="N19" s="25"/>
      <c r="O19" s="25"/>
      <c r="P19" s="25"/>
    </row>
    <row r="20" spans="1:16" ht="15.75">
      <c r="A20" s="130">
        <v>3</v>
      </c>
      <c r="B20" s="126" t="s">
        <v>11</v>
      </c>
      <c r="C20" s="126" t="s">
        <v>12</v>
      </c>
      <c r="D20" s="25"/>
      <c r="E20" s="25"/>
      <c r="F20" s="25"/>
      <c r="G20" s="25"/>
      <c r="H20" s="25"/>
      <c r="I20" s="25"/>
      <c r="J20" s="25"/>
      <c r="K20" s="25"/>
      <c r="L20" s="25"/>
      <c r="M20" s="25"/>
      <c r="N20" s="25"/>
      <c r="O20" s="25"/>
      <c r="P20" s="25"/>
    </row>
    <row r="21" spans="1:16" ht="15.75">
      <c r="A21" s="130">
        <v>4</v>
      </c>
      <c r="B21" s="126" t="s">
        <v>13</v>
      </c>
      <c r="C21" s="126" t="s">
        <v>14</v>
      </c>
      <c r="D21" s="25"/>
      <c r="E21" s="25"/>
      <c r="F21" s="25"/>
      <c r="G21" s="25"/>
      <c r="H21" s="25"/>
      <c r="I21" s="25"/>
      <c r="J21" s="25"/>
      <c r="K21" s="25"/>
      <c r="L21" s="25"/>
      <c r="M21" s="25"/>
      <c r="N21" s="25"/>
      <c r="O21" s="25"/>
      <c r="P21" s="25"/>
    </row>
    <row r="22" spans="1:16" ht="15.75">
      <c r="A22" s="130">
        <v>5</v>
      </c>
      <c r="B22" s="126" t="s">
        <v>15</v>
      </c>
      <c r="C22" s="126" t="s">
        <v>16</v>
      </c>
      <c r="D22" s="25"/>
      <c r="E22" s="25"/>
      <c r="F22" s="25"/>
      <c r="G22" s="25"/>
      <c r="H22" s="25"/>
      <c r="I22" s="25"/>
      <c r="J22" s="25"/>
      <c r="K22" s="25"/>
      <c r="L22" s="25"/>
      <c r="M22" s="25"/>
      <c r="N22" s="25"/>
      <c r="O22" s="25"/>
      <c r="P22" s="25"/>
    </row>
    <row r="23" spans="1:16" ht="15.75">
      <c r="A23" s="130">
        <v>6</v>
      </c>
      <c r="B23" s="126" t="s">
        <v>17</v>
      </c>
      <c r="C23" s="126" t="s">
        <v>18</v>
      </c>
      <c r="D23" s="25"/>
      <c r="E23" s="25"/>
      <c r="F23" s="25"/>
      <c r="G23" s="25"/>
      <c r="H23" s="25"/>
      <c r="I23" s="25"/>
      <c r="J23" s="25"/>
      <c r="K23" s="25"/>
      <c r="L23" s="25"/>
      <c r="M23" s="25"/>
      <c r="N23" s="25"/>
      <c r="O23" s="25"/>
      <c r="P23" s="25"/>
    </row>
    <row r="24" spans="1:16" ht="15.75">
      <c r="A24" s="130">
        <v>7</v>
      </c>
      <c r="B24" s="126" t="s">
        <v>19</v>
      </c>
      <c r="C24" s="126" t="s">
        <v>20</v>
      </c>
      <c r="D24" s="25"/>
      <c r="E24" s="25"/>
      <c r="F24" s="25"/>
      <c r="G24" s="25"/>
      <c r="H24" s="25"/>
      <c r="I24" s="25"/>
      <c r="J24" s="25"/>
      <c r="K24" s="25"/>
      <c r="L24" s="25"/>
      <c r="M24" s="25"/>
      <c r="N24" s="25"/>
      <c r="O24" s="25"/>
      <c r="P24" s="25"/>
    </row>
    <row r="25" spans="1:16" ht="15.75">
      <c r="A25" s="130">
        <v>8</v>
      </c>
      <c r="B25" s="126" t="s">
        <v>21</v>
      </c>
      <c r="C25" s="126" t="s">
        <v>22</v>
      </c>
      <c r="D25" s="25"/>
      <c r="E25" s="25"/>
      <c r="F25" s="25"/>
      <c r="G25" s="25"/>
      <c r="H25" s="25"/>
      <c r="I25" s="25"/>
      <c r="J25" s="25"/>
      <c r="K25" s="25"/>
      <c r="L25" s="25"/>
      <c r="M25" s="25"/>
      <c r="N25" s="25"/>
      <c r="O25" s="25"/>
      <c r="P25" s="25"/>
    </row>
    <row r="26" spans="1:16" ht="15" customHeight="1">
      <c r="A26" s="130">
        <v>9</v>
      </c>
      <c r="B26" s="126" t="s">
        <v>23</v>
      </c>
      <c r="C26" s="132" t="s">
        <v>24</v>
      </c>
      <c r="D26" s="25"/>
      <c r="E26" s="25"/>
      <c r="F26" s="25"/>
      <c r="G26" s="25"/>
      <c r="H26" s="25"/>
      <c r="I26" s="25"/>
      <c r="J26" s="25"/>
      <c r="K26" s="25"/>
      <c r="L26" s="25"/>
      <c r="M26" s="25"/>
      <c r="N26" s="25"/>
      <c r="O26" s="25"/>
      <c r="P26" s="25"/>
    </row>
    <row r="27" spans="1:16" ht="15.75">
      <c r="A27" s="130">
        <v>10</v>
      </c>
      <c r="B27" s="126" t="s">
        <v>25</v>
      </c>
      <c r="C27" s="126" t="s">
        <v>26</v>
      </c>
      <c r="D27" s="25"/>
      <c r="E27" s="25"/>
      <c r="F27" s="25"/>
      <c r="G27" s="25"/>
      <c r="H27" s="25"/>
      <c r="I27" s="25"/>
      <c r="J27" s="25"/>
      <c r="K27" s="25"/>
      <c r="L27" s="25"/>
      <c r="M27" s="25"/>
      <c r="N27" s="25"/>
      <c r="O27" s="25"/>
      <c r="P27" s="25"/>
    </row>
    <row r="28" spans="1:16" ht="15.75">
      <c r="A28" s="130">
        <v>11</v>
      </c>
      <c r="B28" s="126" t="s">
        <v>27</v>
      </c>
      <c r="C28" s="126" t="s">
        <v>28</v>
      </c>
      <c r="D28" s="25"/>
      <c r="E28" s="25"/>
      <c r="F28" s="25"/>
      <c r="G28" s="25"/>
      <c r="H28" s="25"/>
      <c r="I28" s="25"/>
      <c r="J28" s="25"/>
      <c r="K28" s="25"/>
      <c r="L28" s="25"/>
      <c r="M28" s="25"/>
      <c r="N28" s="25"/>
      <c r="O28" s="25"/>
      <c r="P28" s="25"/>
    </row>
    <row r="29" spans="1:16" ht="15.75">
      <c r="A29" s="130">
        <v>12</v>
      </c>
      <c r="B29" s="126" t="s">
        <v>29</v>
      </c>
      <c r="C29" s="126" t="s">
        <v>30</v>
      </c>
      <c r="D29" s="25"/>
      <c r="E29" s="25"/>
      <c r="F29" s="25"/>
      <c r="G29" s="25"/>
      <c r="H29" s="25"/>
      <c r="I29" s="25"/>
      <c r="J29" s="25"/>
      <c r="K29" s="25"/>
      <c r="L29" s="25"/>
      <c r="M29" s="25"/>
      <c r="N29" s="25"/>
      <c r="O29" s="25"/>
      <c r="P29" s="25"/>
    </row>
    <row r="30" spans="1:16">
      <c r="A30" s="76"/>
      <c r="D30" s="25"/>
    </row>
    <row r="31" spans="1:16">
      <c r="A31" s="76"/>
      <c r="D31" s="25"/>
    </row>
    <row r="32" spans="1:16">
      <c r="D32" s="25"/>
    </row>
    <row r="34" spans="1:1">
      <c r="A34" s="77" t="s">
        <v>31</v>
      </c>
    </row>
    <row r="35" spans="1:1">
      <c r="A35" s="77" t="s">
        <v>32</v>
      </c>
    </row>
    <row r="36" spans="1:1">
      <c r="A36" s="78" t="s">
        <v>33</v>
      </c>
    </row>
  </sheetData>
  <sheetProtection algorithmName="SHA-512" hashValue="f3ihG5WYa9oO7kINO6HEJF+qi+5BOHUdPUXk4md6aIiIG6Cu1pQslvyB9Sl97Ies9NkgVls8LABJNrmyNuHftA==" saltValue="dcKCp2BjA0RkFdg1OKIvTw==" spinCount="100000" sheet="1" objects="1" scenarios="1"/>
  <mergeCells count="8">
    <mergeCell ref="A6:C6"/>
    <mergeCell ref="A15:C15"/>
    <mergeCell ref="B9:F9"/>
    <mergeCell ref="B13:F13"/>
    <mergeCell ref="B12:C12"/>
    <mergeCell ref="B8:C8"/>
    <mergeCell ref="B11:C11"/>
    <mergeCell ref="D11:E11"/>
  </mergeCells>
  <hyperlinks>
    <hyperlink ref="B10" r:id="rId1" xr:uid="{7A5C0D10-9276-4FBC-B10F-CAB8848B3DA2}"/>
    <hyperlink ref="B12" r:id="rId2" xr:uid="{505DF1CE-694D-4079-A147-48F0F59B9D99}"/>
    <hyperlink ref="B16" location="'ReadMe'!A2" display="ReadMe" xr:uid="{8FA7B4C8-434B-4E68-86B5-0E06537AAAE2}"/>
    <hyperlink ref="B17" location="'Daten'!A2" display="Daten" xr:uid="{B0AA09AF-37B9-4E3F-90C7-7D77F796823F}"/>
    <hyperlink ref="A36" r:id="rId3" xr:uid="{2444205A-6C10-453C-B91F-20D03B12BF1F}"/>
  </hyperlinks>
  <pageMargins left="0.7" right="0.7" top="0.78740157499999996" bottom="0.78740157499999996"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theme="8"/>
    <pageSetUpPr fitToPage="1"/>
  </sheetPr>
  <dimension ref="A1:X35"/>
  <sheetViews>
    <sheetView workbookViewId="0" xr3:uid="{51F8DEE0-4D01-5F28-A812-FC0BD7CAC4A5}"/>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A13" s="25"/>
      <c r="B13" s="26"/>
      <c r="C13" s="25"/>
      <c r="D13" s="25"/>
      <c r="E13" s="25"/>
      <c r="F13" s="25"/>
      <c r="G13" s="25"/>
      <c r="H13" s="25"/>
      <c r="I13" s="25"/>
      <c r="J13" s="25"/>
      <c r="K13" s="25"/>
      <c r="L13" s="25"/>
      <c r="M13" s="25"/>
      <c r="N13" s="25"/>
      <c r="O13" s="25"/>
      <c r="P13" s="19"/>
      <c r="Q13" s="21" t="s">
        <v>196</v>
      </c>
      <c r="R13" s="20"/>
      <c r="S13" s="20"/>
      <c r="T13" s="20"/>
      <c r="U13" s="20"/>
      <c r="V13" s="20"/>
      <c r="W13" s="20"/>
      <c r="X13" s="22"/>
    </row>
    <row r="14" spans="1:24" ht="16.5" customHeight="1">
      <c r="A14" s="25"/>
      <c r="B14" s="26"/>
      <c r="C14" s="25"/>
      <c r="D14" s="25"/>
      <c r="E14" s="25"/>
      <c r="F14" s="25"/>
      <c r="G14" s="25"/>
      <c r="H14" s="25"/>
      <c r="I14" s="25"/>
      <c r="J14" s="25"/>
      <c r="K14" s="25"/>
      <c r="L14" s="25"/>
      <c r="M14" s="25"/>
      <c r="N14" s="25"/>
      <c r="O14" s="25"/>
      <c r="P14" s="19"/>
      <c r="Q14" s="20"/>
      <c r="R14" s="20"/>
      <c r="S14" s="20"/>
      <c r="T14" s="20"/>
      <c r="U14" s="20"/>
      <c r="V14" s="20"/>
      <c r="W14" s="20"/>
      <c r="X14" s="22"/>
    </row>
    <row r="15" spans="1:24" ht="16.5" customHeight="1">
      <c r="A15" s="25"/>
      <c r="B15" s="26"/>
      <c r="C15" s="25"/>
      <c r="D15" s="25"/>
      <c r="E15" s="25"/>
      <c r="F15" s="25"/>
      <c r="G15" s="25"/>
      <c r="H15" s="25"/>
      <c r="I15" s="25"/>
      <c r="J15" s="25"/>
      <c r="K15" s="25"/>
      <c r="L15" s="25"/>
      <c r="M15" s="25"/>
      <c r="N15" s="25"/>
      <c r="O15" s="25"/>
      <c r="P15" s="19"/>
      <c r="Q15" s="20"/>
      <c r="R15" s="21" t="s">
        <v>197</v>
      </c>
      <c r="S15" s="20"/>
      <c r="T15" s="20"/>
      <c r="U15" s="21" t="s">
        <v>197</v>
      </c>
      <c r="V15" s="20"/>
      <c r="W15" s="20"/>
      <c r="X15" s="22"/>
    </row>
    <row r="16" spans="1:24" ht="16.5" customHeight="1">
      <c r="A16" s="25"/>
      <c r="B16" s="26"/>
      <c r="C16" s="25"/>
      <c r="D16" s="25"/>
      <c r="E16" s="25"/>
      <c r="F16" s="25"/>
      <c r="G16" s="25"/>
      <c r="H16" s="25"/>
      <c r="I16" s="25"/>
      <c r="J16" s="25"/>
      <c r="K16" s="25"/>
      <c r="L16" s="25"/>
      <c r="M16" s="25"/>
      <c r="N16" s="25"/>
      <c r="O16" s="25"/>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row r="28" spans="1:24" ht="6" customHeight="1">
      <c r="A28" s="32"/>
      <c r="B28" s="32"/>
      <c r="C28" s="32"/>
      <c r="D28" s="33"/>
      <c r="E28" s="33"/>
      <c r="F28" s="33"/>
      <c r="G28" s="33"/>
      <c r="H28" s="33"/>
      <c r="I28" s="33"/>
      <c r="J28" s="33"/>
      <c r="K28" s="33"/>
      <c r="L28" s="33"/>
      <c r="M28" s="33"/>
      <c r="N28" s="33"/>
      <c r="O28" s="33"/>
    </row>
    <row r="29" spans="1:24" ht="4.5" customHeight="1">
      <c r="A29" s="32"/>
      <c r="B29" s="32"/>
      <c r="C29" s="32"/>
      <c r="D29" s="33"/>
      <c r="E29" s="33"/>
      <c r="F29" s="33"/>
      <c r="G29" s="33"/>
      <c r="H29" s="33"/>
      <c r="I29" s="33"/>
      <c r="J29" s="33"/>
      <c r="K29" s="33"/>
      <c r="L29" s="33"/>
      <c r="M29" s="33"/>
      <c r="N29" s="33"/>
      <c r="O29" s="33"/>
    </row>
    <row r="30" spans="1:24" ht="6" customHeight="1">
      <c r="A30" s="32"/>
      <c r="B30" s="32"/>
      <c r="C30" s="32"/>
      <c r="D30" s="33"/>
      <c r="E30" s="33"/>
      <c r="F30" s="33"/>
      <c r="G30" s="33"/>
      <c r="H30" s="33"/>
      <c r="I30" s="33"/>
      <c r="J30" s="33"/>
      <c r="K30" s="33"/>
      <c r="L30" s="33"/>
      <c r="M30" s="33"/>
      <c r="N30" s="33"/>
      <c r="O30" s="33"/>
    </row>
    <row r="31" spans="1:24" ht="6.75" customHeight="1"/>
    <row r="32" spans="1:24" ht="4.5" customHeight="1">
      <c r="G32" s="34"/>
      <c r="H32" s="34"/>
      <c r="I32" s="34"/>
      <c r="J32" s="34"/>
      <c r="K32" s="34"/>
    </row>
    <row r="33" spans="1:11" ht="18" customHeight="1">
      <c r="A33" s="35"/>
      <c r="B33" s="35"/>
      <c r="C33" s="35"/>
      <c r="D33" s="35"/>
      <c r="E33" s="35"/>
      <c r="F33" s="34"/>
      <c r="G33" s="34"/>
      <c r="H33" s="34"/>
      <c r="I33" s="34"/>
      <c r="J33" s="34"/>
      <c r="K33" s="34"/>
    </row>
    <row r="34" spans="1:11">
      <c r="A34" s="35"/>
      <c r="B34" s="35"/>
      <c r="C34" s="35"/>
      <c r="D34" s="35"/>
      <c r="E34" s="35"/>
      <c r="F34" s="34"/>
      <c r="G34" s="34"/>
      <c r="H34" s="34"/>
      <c r="I34" s="34"/>
      <c r="J34" s="34"/>
      <c r="K34" s="34"/>
    </row>
    <row r="35" spans="1:11">
      <c r="A35" s="35"/>
      <c r="B35" s="35"/>
      <c r="C35" s="35"/>
      <c r="D35" s="35"/>
      <c r="E35" s="35"/>
      <c r="F35" s="34"/>
      <c r="G35" s="34"/>
      <c r="H35" s="34"/>
      <c r="I35" s="34"/>
      <c r="J35" s="34"/>
      <c r="K35" s="34"/>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8"/>
    <pageSetUpPr fitToPage="1"/>
  </sheetPr>
  <dimension ref="A1:X35"/>
  <sheetViews>
    <sheetView workbookViewId="0" xr3:uid="{F9CF3CF3-643B-5BE6-8B46-32C596A47465}"/>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B14" s="24"/>
      <c r="P14" s="19"/>
      <c r="Q14" s="20"/>
      <c r="R14" s="20"/>
      <c r="S14" s="20"/>
      <c r="T14" s="20"/>
      <c r="U14" s="20"/>
      <c r="V14" s="20"/>
      <c r="W14" s="20"/>
      <c r="X14" s="22"/>
    </row>
    <row r="15" spans="1:24" ht="16.5" customHeight="1">
      <c r="B15" s="24"/>
      <c r="P15" s="19"/>
      <c r="Q15" s="20"/>
      <c r="R15" s="21" t="s">
        <v>197</v>
      </c>
      <c r="S15" s="20"/>
      <c r="T15" s="20"/>
      <c r="U15" s="21" t="s">
        <v>197</v>
      </c>
      <c r="V15" s="20"/>
      <c r="W15" s="20"/>
      <c r="X15" s="22"/>
    </row>
    <row r="16" spans="1:24" ht="16.5" customHeight="1">
      <c r="B16" s="24"/>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c r="A27" s="25"/>
      <c r="B27" s="25"/>
      <c r="C27" s="25"/>
      <c r="D27" s="25"/>
      <c r="E27" s="25"/>
      <c r="F27" s="25"/>
      <c r="G27" s="25"/>
      <c r="H27" s="25"/>
      <c r="I27" s="25"/>
      <c r="J27" s="25"/>
      <c r="K27" s="25"/>
      <c r="L27" s="25"/>
      <c r="M27" s="25"/>
      <c r="N27" s="25"/>
      <c r="O27" s="25"/>
    </row>
    <row r="28" spans="1:24" ht="6" customHeight="1">
      <c r="A28" s="36"/>
      <c r="B28" s="36"/>
      <c r="C28" s="36"/>
      <c r="D28" s="37"/>
      <c r="E28" s="37"/>
      <c r="F28" s="37"/>
      <c r="G28" s="37"/>
      <c r="H28" s="37"/>
      <c r="I28" s="37"/>
      <c r="J28" s="37"/>
      <c r="K28" s="37"/>
      <c r="L28" s="37"/>
      <c r="M28" s="37"/>
      <c r="N28" s="37"/>
      <c r="O28" s="37"/>
    </row>
    <row r="29" spans="1:24" ht="4.5" customHeight="1">
      <c r="A29" s="36"/>
      <c r="B29" s="36"/>
      <c r="C29" s="36"/>
      <c r="D29" s="37"/>
      <c r="E29" s="37"/>
      <c r="F29" s="37"/>
      <c r="G29" s="37"/>
      <c r="H29" s="37"/>
      <c r="I29" s="37"/>
      <c r="J29" s="37"/>
      <c r="K29" s="37"/>
      <c r="L29" s="37"/>
      <c r="M29" s="37"/>
      <c r="N29" s="37"/>
      <c r="O29" s="37"/>
    </row>
    <row r="30" spans="1:24" ht="6" customHeight="1">
      <c r="A30" s="36"/>
      <c r="B30" s="36"/>
      <c r="C30" s="36"/>
      <c r="D30" s="37"/>
      <c r="E30" s="37"/>
      <c r="F30" s="37"/>
      <c r="G30" s="37"/>
      <c r="H30" s="37"/>
      <c r="I30" s="37"/>
      <c r="J30" s="37"/>
      <c r="K30" s="37"/>
      <c r="L30" s="37"/>
      <c r="M30" s="37"/>
      <c r="N30" s="37"/>
      <c r="O30" s="37"/>
    </row>
    <row r="31" spans="1:24" ht="6.75" customHeight="1"/>
    <row r="32" spans="1:24" ht="4.5" customHeight="1">
      <c r="G32" s="34"/>
      <c r="H32" s="34"/>
      <c r="I32" s="34"/>
      <c r="J32" s="34"/>
      <c r="K32" s="34"/>
    </row>
    <row r="33" spans="1:11" ht="18" customHeight="1">
      <c r="A33" s="35"/>
      <c r="B33" s="35"/>
      <c r="C33" s="35"/>
      <c r="D33" s="35"/>
      <c r="E33" s="35"/>
      <c r="F33" s="34"/>
      <c r="G33" s="34"/>
      <c r="H33" s="34"/>
      <c r="I33" s="34"/>
      <c r="J33" s="34"/>
      <c r="K33" s="34"/>
    </row>
    <row r="34" spans="1:11">
      <c r="A34" s="35"/>
      <c r="B34" s="35"/>
      <c r="C34" s="35"/>
      <c r="D34" s="35"/>
      <c r="E34" s="35"/>
      <c r="F34" s="34"/>
      <c r="G34" s="34"/>
      <c r="H34" s="34"/>
      <c r="I34" s="34"/>
      <c r="J34" s="34"/>
      <c r="K34" s="34"/>
    </row>
    <row r="35" spans="1:11">
      <c r="A35" s="35"/>
      <c r="B35" s="35"/>
      <c r="C35" s="35"/>
      <c r="D35" s="35"/>
      <c r="E35" s="35"/>
      <c r="F35" s="34"/>
      <c r="G35" s="34"/>
      <c r="H35" s="34"/>
      <c r="I35" s="34"/>
      <c r="J35" s="34"/>
      <c r="K35" s="34"/>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pageSetUpPr fitToPage="1"/>
  </sheetPr>
  <dimension ref="A1:X35"/>
  <sheetViews>
    <sheetView workbookViewId="0" xr3:uid="{78B4E459-6924-5F8B-B7BA-2DD04133E49E}"/>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B14" s="24"/>
      <c r="P14" s="19"/>
      <c r="Q14" s="20"/>
      <c r="R14" s="20"/>
      <c r="S14" s="20"/>
      <c r="T14" s="20"/>
      <c r="U14" s="20"/>
      <c r="V14" s="20"/>
      <c r="W14" s="20"/>
      <c r="X14" s="22"/>
    </row>
    <row r="15" spans="1:24" ht="16.5" customHeight="1">
      <c r="B15" s="24"/>
      <c r="P15" s="19"/>
      <c r="Q15" s="20"/>
      <c r="R15" s="21" t="s">
        <v>197</v>
      </c>
      <c r="S15" s="20"/>
      <c r="T15" s="20"/>
      <c r="U15" s="21" t="s">
        <v>197</v>
      </c>
      <c r="V15" s="20"/>
      <c r="W15" s="20"/>
      <c r="X15" s="22"/>
    </row>
    <row r="16" spans="1:24" ht="16.5" customHeight="1">
      <c r="B16" s="24"/>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c r="A27" s="25"/>
      <c r="B27" s="25"/>
      <c r="C27" s="25"/>
      <c r="D27" s="25"/>
      <c r="E27" s="25"/>
      <c r="F27" s="25"/>
      <c r="G27" s="25"/>
      <c r="H27" s="25"/>
      <c r="I27" s="25"/>
      <c r="J27" s="25"/>
      <c r="K27" s="25"/>
      <c r="L27" s="25"/>
      <c r="M27" s="25"/>
      <c r="N27" s="25"/>
      <c r="O27" s="25"/>
    </row>
    <row r="28" spans="1:24" ht="6" customHeight="1">
      <c r="A28" s="36"/>
      <c r="B28" s="36"/>
      <c r="C28" s="36"/>
      <c r="D28" s="37"/>
      <c r="E28" s="37"/>
      <c r="F28" s="37"/>
      <c r="G28" s="37"/>
      <c r="H28" s="37"/>
      <c r="I28" s="37"/>
      <c r="J28" s="37"/>
      <c r="K28" s="37"/>
      <c r="L28" s="37"/>
      <c r="M28" s="37"/>
      <c r="N28" s="37"/>
      <c r="O28" s="37"/>
    </row>
    <row r="29" spans="1:24" ht="4.5" customHeight="1">
      <c r="A29" s="36"/>
      <c r="B29" s="36"/>
      <c r="C29" s="36"/>
      <c r="D29" s="37"/>
      <c r="E29" s="37"/>
      <c r="F29" s="37"/>
      <c r="G29" s="37"/>
      <c r="H29" s="37"/>
      <c r="I29" s="37"/>
      <c r="J29" s="37"/>
      <c r="K29" s="37"/>
      <c r="L29" s="37"/>
      <c r="M29" s="37"/>
      <c r="N29" s="37"/>
      <c r="O29" s="37"/>
    </row>
    <row r="30" spans="1:24" ht="6" customHeight="1">
      <c r="A30" s="36"/>
      <c r="B30" s="36"/>
      <c r="C30" s="36"/>
      <c r="D30" s="37"/>
      <c r="E30" s="37"/>
      <c r="F30" s="37"/>
      <c r="G30" s="37"/>
      <c r="H30" s="37"/>
      <c r="I30" s="37"/>
      <c r="J30" s="37"/>
      <c r="K30" s="37"/>
      <c r="L30" s="37"/>
      <c r="M30" s="37"/>
      <c r="N30" s="37"/>
      <c r="O30" s="37"/>
    </row>
    <row r="31" spans="1:24" ht="6.75" customHeight="1">
      <c r="A31" s="25"/>
      <c r="B31" s="25"/>
      <c r="C31" s="25"/>
      <c r="D31" s="25"/>
      <c r="E31" s="25"/>
      <c r="F31" s="25"/>
      <c r="G31" s="25"/>
      <c r="H31" s="25"/>
      <c r="I31" s="25"/>
      <c r="J31" s="25"/>
      <c r="K31" s="25"/>
      <c r="L31" s="25"/>
      <c r="M31" s="25"/>
      <c r="N31" s="25"/>
      <c r="O31" s="25"/>
    </row>
    <row r="32" spans="1:24" ht="4.5" customHeight="1">
      <c r="A32" s="25"/>
      <c r="B32" s="25"/>
      <c r="C32" s="25"/>
      <c r="D32" s="25"/>
      <c r="E32" s="25"/>
      <c r="F32" s="25"/>
      <c r="G32" s="38"/>
      <c r="H32" s="38"/>
      <c r="I32" s="38"/>
      <c r="J32" s="38"/>
      <c r="K32" s="38"/>
      <c r="L32" s="25"/>
      <c r="M32" s="25"/>
      <c r="N32" s="25"/>
      <c r="O32" s="25"/>
    </row>
    <row r="33" spans="1:15" ht="18" customHeight="1">
      <c r="A33" s="39"/>
      <c r="B33" s="39"/>
      <c r="C33" s="39"/>
      <c r="D33" s="39"/>
      <c r="E33" s="39"/>
      <c r="F33" s="38"/>
      <c r="G33" s="38"/>
      <c r="H33" s="38"/>
      <c r="I33" s="38"/>
      <c r="J33" s="38"/>
      <c r="K33" s="38"/>
      <c r="L33" s="25"/>
      <c r="M33" s="25"/>
      <c r="N33" s="25"/>
      <c r="O33" s="25"/>
    </row>
    <row r="34" spans="1:15">
      <c r="A34" s="39"/>
      <c r="B34" s="39"/>
      <c r="C34" s="39"/>
      <c r="D34" s="39"/>
      <c r="E34" s="39"/>
      <c r="F34" s="38"/>
      <c r="G34" s="38"/>
      <c r="H34" s="38"/>
      <c r="I34" s="38"/>
      <c r="J34" s="38"/>
      <c r="K34" s="38"/>
      <c r="L34" s="25"/>
      <c r="M34" s="25"/>
      <c r="N34" s="25"/>
      <c r="O34" s="25"/>
    </row>
    <row r="35" spans="1:15">
      <c r="A35" s="35"/>
      <c r="B35" s="35"/>
      <c r="C35" s="35"/>
      <c r="D35" s="35"/>
      <c r="E35" s="35"/>
      <c r="F35" s="34"/>
      <c r="G35" s="34"/>
      <c r="H35" s="34"/>
      <c r="I35" s="34"/>
      <c r="J35" s="34"/>
      <c r="K35" s="34"/>
    </row>
  </sheetData>
  <sheetProtection selectLockedCells="1"/>
  <mergeCells count="11">
    <mergeCell ref="D23:D24"/>
    <mergeCell ref="F23:F24"/>
    <mergeCell ref="H23:H24"/>
    <mergeCell ref="J23:J24"/>
    <mergeCell ref="L23:L24"/>
    <mergeCell ref="P2:X2"/>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X35"/>
  <sheetViews>
    <sheetView workbookViewId="0" xr3:uid="{9B253EF2-77E0-53E3-AE26-4D66ECD923F3}"/>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B14" s="24"/>
      <c r="P14" s="19"/>
      <c r="Q14" s="20"/>
      <c r="R14" s="20"/>
      <c r="S14" s="20"/>
      <c r="T14" s="20"/>
      <c r="U14" s="20"/>
      <c r="V14" s="20"/>
      <c r="W14" s="20"/>
      <c r="X14" s="22"/>
    </row>
    <row r="15" spans="1:24" ht="16.5" customHeight="1">
      <c r="B15" s="24"/>
      <c r="P15" s="19"/>
      <c r="Q15" s="20"/>
      <c r="R15" s="21" t="s">
        <v>197</v>
      </c>
      <c r="S15" s="20"/>
      <c r="T15" s="20"/>
      <c r="U15" s="21" t="s">
        <v>197</v>
      </c>
      <c r="V15" s="20"/>
      <c r="W15" s="20"/>
      <c r="X15" s="22"/>
    </row>
    <row r="16" spans="1:24" ht="16.5" customHeight="1">
      <c r="B16" s="24"/>
      <c r="P16" s="19"/>
      <c r="Q16" s="20"/>
      <c r="R16" s="20"/>
      <c r="S16" s="20"/>
      <c r="T16" s="20"/>
      <c r="U16" s="20"/>
      <c r="V16" s="20"/>
      <c r="W16" s="20"/>
      <c r="X16" s="22"/>
    </row>
    <row r="17" spans="1:24" ht="16.5" customHeight="1">
      <c r="B17" s="24"/>
      <c r="P17" s="19"/>
      <c r="Q17" s="20"/>
      <c r="R17" s="20"/>
      <c r="S17" s="20"/>
      <c r="T17" s="20"/>
      <c r="U17" s="20"/>
      <c r="V17" s="20"/>
      <c r="W17" s="20"/>
      <c r="X17" s="22"/>
    </row>
    <row r="18" spans="1:24" ht="22.5" customHeight="1">
      <c r="B18" s="24"/>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row>
    <row r="21" spans="1:24" ht="11.25" customHeight="1">
      <c r="A21" s="25"/>
      <c r="B21" s="26"/>
      <c r="C21" s="25"/>
      <c r="D21" s="168"/>
      <c r="E21" s="25"/>
      <c r="F21" s="168"/>
      <c r="G21" s="25"/>
      <c r="H21" s="168"/>
      <c r="I21" s="25"/>
      <c r="J21" s="168"/>
      <c r="K21" s="25"/>
      <c r="L21" s="168"/>
      <c r="M21" s="25"/>
    </row>
    <row r="22" spans="1:24" ht="3.75" customHeight="1">
      <c r="A22" s="25"/>
      <c r="B22" s="26"/>
      <c r="C22" s="25"/>
      <c r="D22" s="30"/>
      <c r="E22" s="25"/>
      <c r="F22" s="30"/>
      <c r="G22" s="25"/>
      <c r="H22" s="30"/>
      <c r="I22" s="25"/>
      <c r="J22" s="30"/>
      <c r="K22" s="25"/>
      <c r="L22" s="30"/>
      <c r="M22" s="25"/>
    </row>
    <row r="23" spans="1:24" ht="9" customHeight="1">
      <c r="A23" s="25"/>
      <c r="B23" s="26"/>
      <c r="C23" s="25"/>
      <c r="D23" s="168"/>
      <c r="E23" s="25"/>
      <c r="F23" s="168"/>
      <c r="G23" s="25"/>
      <c r="H23" s="168"/>
      <c r="I23" s="25"/>
      <c r="J23" s="168"/>
      <c r="K23" s="25"/>
      <c r="L23" s="168"/>
      <c r="M23" s="25"/>
    </row>
    <row r="24" spans="1:24" ht="9" customHeight="1">
      <c r="A24" s="25"/>
      <c r="B24" s="26"/>
      <c r="C24" s="25"/>
      <c r="D24" s="168"/>
      <c r="E24" s="25"/>
      <c r="F24" s="168"/>
      <c r="G24" s="25"/>
      <c r="H24" s="168"/>
      <c r="I24" s="25"/>
      <c r="J24" s="168"/>
      <c r="K24" s="25"/>
      <c r="L24" s="168"/>
      <c r="M24" s="25"/>
    </row>
    <row r="25" spans="1:24" ht="16.5" customHeight="1">
      <c r="A25" s="25"/>
      <c r="B25" s="26"/>
      <c r="C25" s="31"/>
      <c r="D25" s="31"/>
      <c r="E25" s="31"/>
      <c r="F25" s="31"/>
      <c r="G25" s="31"/>
      <c r="H25" s="31"/>
      <c r="I25" s="31"/>
      <c r="J25" s="31"/>
      <c r="K25" s="31"/>
      <c r="L25" s="25"/>
      <c r="M25" s="25"/>
    </row>
    <row r="26" spans="1:24" ht="21.75" customHeight="1">
      <c r="A26" s="25"/>
      <c r="B26" s="25"/>
      <c r="C26" s="25"/>
      <c r="D26" s="25"/>
      <c r="E26" s="25"/>
      <c r="F26" s="25"/>
      <c r="G26" s="25"/>
      <c r="H26" s="25"/>
      <c r="I26" s="25"/>
      <c r="J26" s="25"/>
      <c r="K26" s="25"/>
      <c r="L26" s="25"/>
      <c r="M26" s="25"/>
    </row>
    <row r="27" spans="1:24" ht="6.75" customHeight="1">
      <c r="A27" s="25"/>
      <c r="B27" s="25"/>
      <c r="C27" s="25"/>
      <c r="D27" s="25"/>
      <c r="E27" s="25"/>
      <c r="F27" s="25"/>
      <c r="G27" s="25"/>
      <c r="H27" s="25"/>
      <c r="I27" s="25"/>
      <c r="J27" s="25"/>
      <c r="K27" s="25"/>
      <c r="L27" s="25"/>
      <c r="M27" s="25"/>
    </row>
    <row r="28" spans="1:24" ht="6" customHeight="1">
      <c r="A28" s="36"/>
      <c r="B28" s="36"/>
      <c r="C28" s="36"/>
      <c r="D28" s="37"/>
      <c r="E28" s="37"/>
      <c r="F28" s="37"/>
      <c r="G28" s="37"/>
      <c r="H28" s="37"/>
      <c r="I28" s="37"/>
      <c r="J28" s="37"/>
      <c r="K28" s="37"/>
      <c r="L28" s="37"/>
      <c r="M28" s="37"/>
      <c r="N28" s="33"/>
      <c r="O28" s="33"/>
    </row>
    <row r="29" spans="1:24" ht="4.5" customHeight="1">
      <c r="A29" s="36"/>
      <c r="B29" s="36"/>
      <c r="C29" s="36"/>
      <c r="D29" s="37"/>
      <c r="E29" s="37"/>
      <c r="F29" s="37"/>
      <c r="G29" s="37"/>
      <c r="H29" s="37"/>
      <c r="I29" s="37"/>
      <c r="J29" s="37"/>
      <c r="K29" s="37"/>
      <c r="L29" s="37"/>
      <c r="M29" s="37"/>
      <c r="N29" s="33"/>
      <c r="O29" s="33"/>
    </row>
    <row r="30" spans="1:24" ht="6" customHeight="1">
      <c r="A30" s="36"/>
      <c r="B30" s="36"/>
      <c r="C30" s="36"/>
      <c r="D30" s="37"/>
      <c r="E30" s="37"/>
      <c r="F30" s="37"/>
      <c r="G30" s="37"/>
      <c r="H30" s="37"/>
      <c r="I30" s="37"/>
      <c r="J30" s="37"/>
      <c r="K30" s="37"/>
      <c r="L30" s="37"/>
      <c r="M30" s="37"/>
      <c r="N30" s="33"/>
      <c r="O30" s="33"/>
    </row>
    <row r="31" spans="1:24" ht="6.75" customHeight="1">
      <c r="A31" s="25"/>
      <c r="B31" s="25"/>
      <c r="C31" s="25"/>
      <c r="D31" s="25"/>
      <c r="E31" s="25"/>
      <c r="F31" s="25"/>
      <c r="G31" s="25"/>
      <c r="H31" s="25"/>
      <c r="I31" s="25"/>
      <c r="J31" s="25"/>
      <c r="K31" s="25"/>
      <c r="L31" s="25"/>
      <c r="M31" s="25"/>
    </row>
    <row r="32" spans="1:24" ht="4.5" customHeight="1">
      <c r="A32" s="25"/>
      <c r="B32" s="25"/>
      <c r="C32" s="25"/>
      <c r="D32" s="25"/>
      <c r="E32" s="25"/>
      <c r="F32" s="25"/>
      <c r="G32" s="38"/>
      <c r="H32" s="38"/>
      <c r="I32" s="38"/>
      <c r="J32" s="38"/>
      <c r="K32" s="38"/>
      <c r="L32" s="25"/>
      <c r="M32" s="25"/>
    </row>
    <row r="33" spans="1:11" ht="18" customHeight="1">
      <c r="A33" s="35"/>
      <c r="B33" s="35"/>
      <c r="C33" s="35"/>
      <c r="D33" s="35"/>
      <c r="E33" s="35"/>
      <c r="F33" s="34"/>
      <c r="G33" s="34"/>
      <c r="H33" s="34"/>
      <c r="I33" s="34"/>
      <c r="J33" s="34"/>
      <c r="K33" s="34"/>
    </row>
    <row r="34" spans="1:11">
      <c r="A34" s="35"/>
      <c r="B34" s="35"/>
      <c r="C34" s="35"/>
      <c r="D34" s="35"/>
      <c r="E34" s="35"/>
      <c r="F34" s="34"/>
      <c r="G34" s="34"/>
      <c r="H34" s="34"/>
      <c r="I34" s="34"/>
      <c r="J34" s="34"/>
      <c r="K34" s="34"/>
    </row>
    <row r="35" spans="1:11">
      <c r="A35" s="35"/>
      <c r="B35" s="35"/>
      <c r="C35" s="35"/>
      <c r="D35" s="35"/>
      <c r="E35" s="35"/>
      <c r="F35" s="34"/>
      <c r="G35" s="34"/>
      <c r="H35" s="34"/>
      <c r="I35" s="34"/>
      <c r="J35" s="34"/>
      <c r="K35" s="34"/>
    </row>
  </sheetData>
  <sheetProtection selectLockedCells="1"/>
  <mergeCells count="11">
    <mergeCell ref="D23:D24"/>
    <mergeCell ref="F23:F24"/>
    <mergeCell ref="H23:H24"/>
    <mergeCell ref="J23:J24"/>
    <mergeCell ref="L23:L24"/>
    <mergeCell ref="P2:X2"/>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pageSetUpPr fitToPage="1"/>
  </sheetPr>
  <dimension ref="A1:X37"/>
  <sheetViews>
    <sheetView workbookViewId="0" xr3:uid="{85D5C41F-068E-5C55-9968-509E7C2A5619}"/>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B14" s="24"/>
      <c r="P14" s="19"/>
      <c r="Q14" s="20"/>
      <c r="R14" s="20"/>
      <c r="S14" s="20"/>
      <c r="T14" s="20"/>
      <c r="U14" s="20"/>
      <c r="V14" s="20"/>
      <c r="W14" s="20"/>
      <c r="X14" s="22"/>
    </row>
    <row r="15" spans="1:24" ht="16.5" customHeight="1">
      <c r="B15" s="24"/>
      <c r="P15" s="19"/>
      <c r="Q15" s="20"/>
      <c r="R15" s="21" t="s">
        <v>197</v>
      </c>
      <c r="S15" s="20"/>
      <c r="T15" s="20"/>
      <c r="U15" s="21" t="s">
        <v>197</v>
      </c>
      <c r="V15" s="20"/>
      <c r="W15" s="20"/>
      <c r="X15" s="22"/>
    </row>
    <row r="16" spans="1:24" ht="16.5" customHeight="1">
      <c r="B16" s="24"/>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c r="A27" s="25"/>
      <c r="B27" s="25"/>
      <c r="C27" s="25"/>
      <c r="D27" s="25"/>
      <c r="E27" s="25"/>
      <c r="F27" s="25"/>
      <c r="G27" s="25"/>
      <c r="H27" s="25"/>
      <c r="I27" s="25"/>
      <c r="J27" s="25"/>
      <c r="K27" s="25"/>
      <c r="L27" s="25"/>
      <c r="M27" s="25"/>
      <c r="N27" s="25"/>
      <c r="O27" s="25"/>
    </row>
    <row r="28" spans="1:24" ht="6" customHeight="1">
      <c r="A28" s="36"/>
      <c r="B28" s="36"/>
      <c r="C28" s="36"/>
      <c r="D28" s="37"/>
      <c r="E28" s="37"/>
      <c r="F28" s="37"/>
      <c r="G28" s="37"/>
      <c r="H28" s="37"/>
      <c r="I28" s="37"/>
      <c r="J28" s="37"/>
      <c r="K28" s="37"/>
      <c r="L28" s="37"/>
      <c r="M28" s="37"/>
      <c r="N28" s="37"/>
      <c r="O28" s="37"/>
    </row>
    <row r="29" spans="1:24" ht="4.5" customHeight="1">
      <c r="A29" s="36"/>
      <c r="B29" s="36"/>
      <c r="C29" s="36"/>
      <c r="D29" s="37"/>
      <c r="E29" s="37"/>
      <c r="F29" s="37"/>
      <c r="G29" s="37"/>
      <c r="H29" s="37"/>
      <c r="I29" s="37"/>
      <c r="J29" s="37"/>
      <c r="K29" s="37"/>
      <c r="L29" s="37"/>
      <c r="M29" s="37"/>
      <c r="N29" s="37"/>
      <c r="O29" s="37"/>
    </row>
    <row r="30" spans="1:24" ht="6" customHeight="1">
      <c r="A30" s="36"/>
      <c r="B30" s="36"/>
      <c r="C30" s="36"/>
      <c r="D30" s="37"/>
      <c r="E30" s="37"/>
      <c r="F30" s="37"/>
      <c r="G30" s="37"/>
      <c r="H30" s="37"/>
      <c r="I30" s="37"/>
      <c r="J30" s="37"/>
      <c r="K30" s="37"/>
      <c r="L30" s="37"/>
      <c r="M30" s="37"/>
      <c r="N30" s="37"/>
      <c r="O30" s="37"/>
    </row>
    <row r="31" spans="1:24" ht="6.75" customHeight="1">
      <c r="A31" s="25"/>
      <c r="B31" s="25"/>
      <c r="C31" s="25"/>
      <c r="D31" s="25"/>
      <c r="E31" s="25"/>
      <c r="F31" s="25"/>
      <c r="G31" s="25"/>
      <c r="H31" s="25"/>
      <c r="I31" s="25"/>
      <c r="J31" s="25"/>
      <c r="K31" s="25"/>
      <c r="L31" s="25"/>
      <c r="M31" s="25"/>
      <c r="N31" s="25"/>
      <c r="O31" s="25"/>
    </row>
    <row r="32" spans="1:24" ht="4.5" customHeight="1">
      <c r="A32" s="25"/>
      <c r="B32" s="25"/>
      <c r="C32" s="25"/>
      <c r="D32" s="25"/>
      <c r="E32" s="25"/>
      <c r="F32" s="25"/>
      <c r="G32" s="38"/>
      <c r="H32" s="38"/>
      <c r="I32" s="38"/>
      <c r="J32" s="38"/>
      <c r="K32" s="38"/>
      <c r="L32" s="25"/>
      <c r="M32" s="25"/>
      <c r="N32" s="25"/>
      <c r="O32" s="25"/>
    </row>
    <row r="33" spans="1:15" ht="18" customHeight="1">
      <c r="A33" s="39"/>
      <c r="B33" s="39"/>
      <c r="C33" s="39"/>
      <c r="D33" s="39"/>
      <c r="E33" s="39"/>
      <c r="F33" s="38"/>
      <c r="G33" s="38"/>
      <c r="H33" s="38"/>
      <c r="I33" s="38"/>
      <c r="J33" s="38"/>
      <c r="K33" s="38"/>
      <c r="L33" s="25"/>
      <c r="M33" s="25"/>
      <c r="N33" s="25"/>
      <c r="O33" s="25"/>
    </row>
    <row r="34" spans="1:15">
      <c r="A34" s="39"/>
      <c r="B34" s="39"/>
      <c r="C34" s="39"/>
      <c r="D34" s="39"/>
      <c r="E34" s="39"/>
      <c r="F34" s="38"/>
      <c r="G34" s="38"/>
      <c r="H34" s="38"/>
      <c r="I34" s="38"/>
      <c r="J34" s="38"/>
      <c r="K34" s="38"/>
      <c r="L34" s="25"/>
      <c r="M34" s="25"/>
      <c r="N34" s="25"/>
      <c r="O34" s="25"/>
    </row>
    <row r="35" spans="1:15">
      <c r="A35" s="39"/>
      <c r="B35" s="39"/>
      <c r="C35" s="39"/>
      <c r="D35" s="39"/>
      <c r="E35" s="39"/>
      <c r="F35" s="38"/>
      <c r="G35" s="38"/>
      <c r="H35" s="38"/>
      <c r="I35" s="38"/>
      <c r="J35" s="38"/>
      <c r="K35" s="38"/>
      <c r="L35" s="25"/>
      <c r="M35" s="25"/>
      <c r="N35" s="25"/>
      <c r="O35" s="25"/>
    </row>
    <row r="36" spans="1:15">
      <c r="A36" s="25"/>
      <c r="B36" s="25"/>
      <c r="C36" s="25"/>
      <c r="D36" s="25"/>
      <c r="E36" s="25"/>
      <c r="F36" s="25"/>
      <c r="G36" s="25"/>
      <c r="H36" s="25"/>
      <c r="I36" s="25"/>
      <c r="J36" s="25"/>
      <c r="K36" s="25"/>
      <c r="L36" s="25"/>
      <c r="M36" s="25"/>
      <c r="N36" s="25"/>
      <c r="O36" s="25"/>
    </row>
    <row r="37" spans="1:15">
      <c r="A37" s="25"/>
      <c r="B37" s="25"/>
      <c r="C37" s="25"/>
      <c r="D37" s="25"/>
      <c r="E37" s="25"/>
      <c r="F37" s="25"/>
      <c r="G37" s="25"/>
      <c r="H37" s="25"/>
      <c r="I37" s="25"/>
      <c r="J37" s="25"/>
      <c r="K37" s="25"/>
      <c r="L37" s="25"/>
      <c r="M37" s="25"/>
      <c r="N37" s="25"/>
      <c r="O37" s="25"/>
    </row>
  </sheetData>
  <sheetProtection selectLockedCells="1"/>
  <mergeCells count="11">
    <mergeCell ref="D23:D24"/>
    <mergeCell ref="F23:F24"/>
    <mergeCell ref="H23:H24"/>
    <mergeCell ref="J23:J24"/>
    <mergeCell ref="L23:L24"/>
    <mergeCell ref="P2:X2"/>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pageSetUpPr fitToPage="1"/>
  </sheetPr>
  <dimension ref="A1:X35"/>
  <sheetViews>
    <sheetView workbookViewId="0" xr3:uid="{44B22561-5205-5C8A-B808-2C70100D228F}"/>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B14" s="24"/>
      <c r="P14" s="19"/>
      <c r="Q14" s="20"/>
      <c r="R14" s="20"/>
      <c r="S14" s="20"/>
      <c r="T14" s="20"/>
      <c r="U14" s="20"/>
      <c r="V14" s="20"/>
      <c r="W14" s="20"/>
      <c r="X14" s="22"/>
    </row>
    <row r="15" spans="1:24" ht="16.5" customHeight="1">
      <c r="B15" s="24"/>
      <c r="P15" s="19"/>
      <c r="Q15" s="20"/>
      <c r="R15" s="21" t="s">
        <v>197</v>
      </c>
      <c r="S15" s="20"/>
      <c r="T15" s="20"/>
      <c r="U15" s="21" t="s">
        <v>197</v>
      </c>
      <c r="V15" s="20"/>
      <c r="W15" s="20"/>
      <c r="X15" s="22"/>
    </row>
    <row r="16" spans="1:24" ht="16.5" customHeight="1">
      <c r="B16" s="24"/>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c r="A27" s="25"/>
      <c r="B27" s="25"/>
      <c r="C27" s="25"/>
      <c r="D27" s="25"/>
      <c r="E27" s="25"/>
      <c r="F27" s="25"/>
      <c r="G27" s="25"/>
      <c r="H27" s="25"/>
      <c r="I27" s="25"/>
      <c r="J27" s="25"/>
      <c r="K27" s="25"/>
      <c r="L27" s="25"/>
      <c r="M27" s="25"/>
      <c r="N27" s="25"/>
      <c r="O27" s="25"/>
    </row>
    <row r="28" spans="1:24" ht="6" customHeight="1">
      <c r="A28" s="32"/>
      <c r="B28" s="32"/>
      <c r="C28" s="32"/>
      <c r="D28" s="33"/>
      <c r="E28" s="33"/>
      <c r="F28" s="33"/>
      <c r="G28" s="33"/>
      <c r="H28" s="33"/>
      <c r="I28" s="33"/>
      <c r="J28" s="33"/>
      <c r="K28" s="33"/>
      <c r="L28" s="33"/>
      <c r="M28" s="33"/>
      <c r="N28" s="33"/>
      <c r="O28" s="33"/>
    </row>
    <row r="29" spans="1:24" ht="4.5" customHeight="1">
      <c r="A29" s="32"/>
      <c r="B29" s="32"/>
      <c r="C29" s="32"/>
      <c r="D29" s="33"/>
      <c r="E29" s="33"/>
      <c r="F29" s="33"/>
      <c r="G29" s="33"/>
      <c r="H29" s="33"/>
      <c r="I29" s="33"/>
      <c r="J29" s="33"/>
      <c r="K29" s="33"/>
      <c r="L29" s="33"/>
      <c r="M29" s="33"/>
      <c r="N29" s="33"/>
      <c r="O29" s="33"/>
    </row>
    <row r="30" spans="1:24" ht="6" customHeight="1">
      <c r="A30" s="32"/>
      <c r="B30" s="32"/>
      <c r="C30" s="32"/>
      <c r="D30" s="33"/>
      <c r="E30" s="33"/>
      <c r="F30" s="33"/>
      <c r="G30" s="33"/>
      <c r="H30" s="33"/>
      <c r="I30" s="33"/>
      <c r="J30" s="33"/>
      <c r="K30" s="33"/>
      <c r="L30" s="33"/>
      <c r="M30" s="33"/>
      <c r="N30" s="33"/>
      <c r="O30" s="33"/>
    </row>
    <row r="31" spans="1:24" ht="6.75" customHeight="1"/>
    <row r="32" spans="1:24" ht="4.5" customHeight="1">
      <c r="G32" s="34"/>
      <c r="H32" s="34"/>
      <c r="I32" s="34"/>
      <c r="J32" s="34"/>
      <c r="K32" s="34"/>
    </row>
    <row r="33" spans="1:11" ht="18" customHeight="1">
      <c r="A33" s="35"/>
      <c r="B33" s="35"/>
      <c r="C33" s="35"/>
      <c r="D33" s="35"/>
      <c r="E33" s="35"/>
      <c r="F33" s="34"/>
      <c r="G33" s="34"/>
      <c r="H33" s="34"/>
      <c r="I33" s="34"/>
      <c r="J33" s="34"/>
      <c r="K33" s="34"/>
    </row>
    <row r="34" spans="1:11">
      <c r="A34" s="35"/>
      <c r="B34" s="35"/>
      <c r="C34" s="35"/>
      <c r="D34" s="35"/>
      <c r="E34" s="35"/>
      <c r="F34" s="34"/>
      <c r="G34" s="34"/>
      <c r="H34" s="34"/>
      <c r="I34" s="34"/>
      <c r="J34" s="34"/>
      <c r="K34" s="34"/>
    </row>
    <row r="35" spans="1:11">
      <c r="A35" s="35"/>
      <c r="B35" s="35"/>
      <c r="C35" s="35"/>
      <c r="D35" s="35"/>
      <c r="E35" s="35"/>
      <c r="F35" s="34"/>
      <c r="G35" s="34"/>
      <c r="H35" s="34"/>
      <c r="I35" s="34"/>
      <c r="J35" s="34"/>
      <c r="K35" s="34"/>
    </row>
  </sheetData>
  <sheetProtection selectLockedCells="1"/>
  <mergeCells count="11">
    <mergeCell ref="D23:D24"/>
    <mergeCell ref="F23:F24"/>
    <mergeCell ref="H23:H24"/>
    <mergeCell ref="J23:J24"/>
    <mergeCell ref="L23:L24"/>
    <mergeCell ref="P2:X2"/>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pageSetUpPr fitToPage="1"/>
  </sheetPr>
  <dimension ref="A1:X35"/>
  <sheetViews>
    <sheetView workbookViewId="0" xr3:uid="{7BE570AB-09E9-518F-B8F7-3F91B7162CA9}"/>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B14" s="24"/>
      <c r="P14" s="19"/>
      <c r="Q14" s="20"/>
      <c r="R14" s="20"/>
      <c r="S14" s="20"/>
      <c r="T14" s="20"/>
      <c r="U14" s="20"/>
      <c r="V14" s="20"/>
      <c r="W14" s="20"/>
      <c r="X14" s="22"/>
    </row>
    <row r="15" spans="1:24" ht="16.5" customHeight="1">
      <c r="B15" s="24"/>
      <c r="P15" s="19"/>
      <c r="Q15" s="20"/>
      <c r="R15" s="21" t="s">
        <v>197</v>
      </c>
      <c r="S15" s="20"/>
      <c r="T15" s="20"/>
      <c r="U15" s="21" t="s">
        <v>197</v>
      </c>
      <c r="V15" s="20"/>
      <c r="W15" s="20"/>
      <c r="X15" s="22"/>
    </row>
    <row r="16" spans="1:24" ht="16.5" customHeight="1">
      <c r="B16" s="24"/>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c r="P20" s="25"/>
    </row>
    <row r="21" spans="1:24" ht="11.25" customHeight="1">
      <c r="A21" s="25"/>
      <c r="B21" s="26"/>
      <c r="C21" s="25"/>
      <c r="D21" s="168"/>
      <c r="E21" s="25"/>
      <c r="F21" s="168"/>
      <c r="G21" s="25"/>
      <c r="H21" s="168"/>
      <c r="I21" s="25"/>
      <c r="J21" s="168"/>
      <c r="K21" s="25"/>
      <c r="L21" s="168"/>
      <c r="M21" s="25"/>
      <c r="N21" s="25"/>
      <c r="O21" s="25"/>
      <c r="P21" s="25"/>
    </row>
    <row r="22" spans="1:24" ht="3.75" customHeight="1">
      <c r="A22" s="25"/>
      <c r="B22" s="26"/>
      <c r="C22" s="25"/>
      <c r="D22" s="30"/>
      <c r="E22" s="25"/>
      <c r="F22" s="30"/>
      <c r="G22" s="25"/>
      <c r="H22" s="30"/>
      <c r="I22" s="25"/>
      <c r="J22" s="30"/>
      <c r="K22" s="25"/>
      <c r="L22" s="30"/>
      <c r="M22" s="25"/>
      <c r="N22" s="25"/>
      <c r="O22" s="25"/>
      <c r="P22" s="25"/>
    </row>
    <row r="23" spans="1:24" ht="9" customHeight="1">
      <c r="A23" s="25"/>
      <c r="B23" s="26"/>
      <c r="C23" s="25"/>
      <c r="D23" s="168"/>
      <c r="E23" s="25"/>
      <c r="F23" s="168"/>
      <c r="G23" s="25"/>
      <c r="H23" s="168"/>
      <c r="I23" s="25"/>
      <c r="J23" s="168"/>
      <c r="K23" s="25"/>
      <c r="L23" s="168"/>
      <c r="M23" s="25"/>
      <c r="N23" s="25"/>
      <c r="O23" s="25"/>
      <c r="P23" s="25"/>
    </row>
    <row r="24" spans="1:24" ht="9" customHeight="1">
      <c r="A24" s="25"/>
      <c r="B24" s="26"/>
      <c r="C24" s="25"/>
      <c r="D24" s="168"/>
      <c r="E24" s="25"/>
      <c r="F24" s="168"/>
      <c r="G24" s="25"/>
      <c r="H24" s="168"/>
      <c r="I24" s="25"/>
      <c r="J24" s="168"/>
      <c r="K24" s="25"/>
      <c r="L24" s="168"/>
      <c r="M24" s="25"/>
      <c r="N24" s="25"/>
      <c r="O24" s="25"/>
      <c r="P24" s="25"/>
    </row>
    <row r="25" spans="1:24" ht="16.5" customHeight="1">
      <c r="A25" s="25"/>
      <c r="B25" s="26"/>
      <c r="C25" s="31"/>
      <c r="D25" s="31"/>
      <c r="E25" s="31"/>
      <c r="F25" s="31"/>
      <c r="G25" s="31"/>
      <c r="H25" s="31"/>
      <c r="I25" s="31"/>
      <c r="J25" s="31"/>
      <c r="K25" s="31"/>
      <c r="L25" s="25"/>
      <c r="M25" s="25"/>
      <c r="N25" s="25"/>
      <c r="O25" s="25"/>
      <c r="P25" s="25"/>
    </row>
    <row r="26" spans="1:24" ht="21.75" customHeight="1">
      <c r="A26" s="25"/>
      <c r="B26" s="25"/>
      <c r="C26" s="25"/>
      <c r="D26" s="25"/>
      <c r="E26" s="25"/>
      <c r="F26" s="25"/>
      <c r="G26" s="25"/>
      <c r="H26" s="25"/>
      <c r="I26" s="25"/>
      <c r="J26" s="25"/>
      <c r="K26" s="25"/>
      <c r="L26" s="25"/>
      <c r="M26" s="25"/>
      <c r="N26" s="25"/>
      <c r="O26" s="25"/>
      <c r="P26" s="25"/>
    </row>
    <row r="27" spans="1:24" ht="6.75" customHeight="1">
      <c r="A27" s="25"/>
      <c r="B27" s="25"/>
      <c r="C27" s="25"/>
      <c r="D27" s="25"/>
      <c r="E27" s="25"/>
      <c r="F27" s="25"/>
      <c r="G27" s="25"/>
      <c r="H27" s="25"/>
      <c r="I27" s="25"/>
      <c r="J27" s="25"/>
      <c r="K27" s="25"/>
      <c r="L27" s="25"/>
      <c r="M27" s="25"/>
      <c r="N27" s="25"/>
      <c r="O27" s="25"/>
      <c r="P27" s="25"/>
    </row>
    <row r="28" spans="1:24" ht="6" customHeight="1">
      <c r="A28" s="36"/>
      <c r="B28" s="36"/>
      <c r="C28" s="36"/>
      <c r="D28" s="37"/>
      <c r="E28" s="37"/>
      <c r="F28" s="37"/>
      <c r="G28" s="37"/>
      <c r="H28" s="37"/>
      <c r="I28" s="37"/>
      <c r="J28" s="37"/>
      <c r="K28" s="37"/>
      <c r="L28" s="37"/>
      <c r="M28" s="37"/>
      <c r="N28" s="37"/>
      <c r="O28" s="37"/>
      <c r="P28" s="25"/>
    </row>
    <row r="29" spans="1:24" ht="4.5" customHeight="1">
      <c r="A29" s="36"/>
      <c r="B29" s="36"/>
      <c r="C29" s="36"/>
      <c r="D29" s="37"/>
      <c r="E29" s="37"/>
      <c r="F29" s="37"/>
      <c r="G29" s="37"/>
      <c r="H29" s="37"/>
      <c r="I29" s="37"/>
      <c r="J29" s="37"/>
      <c r="K29" s="37"/>
      <c r="L29" s="37"/>
      <c r="M29" s="37"/>
      <c r="N29" s="37"/>
      <c r="O29" s="37"/>
      <c r="P29" s="25"/>
    </row>
    <row r="30" spans="1:24" ht="6" customHeight="1">
      <c r="A30" s="36"/>
      <c r="B30" s="36"/>
      <c r="C30" s="36"/>
      <c r="D30" s="37"/>
      <c r="E30" s="37"/>
      <c r="F30" s="37"/>
      <c r="G30" s="37"/>
      <c r="H30" s="37"/>
      <c r="I30" s="37"/>
      <c r="J30" s="37"/>
      <c r="K30" s="37"/>
      <c r="L30" s="37"/>
      <c r="M30" s="37"/>
      <c r="N30" s="37"/>
      <c r="O30" s="37"/>
      <c r="P30" s="25"/>
    </row>
    <row r="31" spans="1:24" ht="6.75" customHeight="1"/>
    <row r="32" spans="1:24" ht="4.5" customHeight="1">
      <c r="G32" s="34"/>
      <c r="H32" s="34"/>
      <c r="I32" s="34"/>
      <c r="J32" s="34"/>
      <c r="K32" s="34"/>
    </row>
    <row r="33" spans="1:11" ht="18" customHeight="1">
      <c r="A33" s="35"/>
      <c r="B33" s="35"/>
      <c r="C33" s="35"/>
      <c r="D33" s="35"/>
      <c r="E33" s="35"/>
      <c r="F33" s="34"/>
      <c r="G33" s="34"/>
      <c r="H33" s="34"/>
      <c r="I33" s="34"/>
      <c r="J33" s="34"/>
      <c r="K33" s="34"/>
    </row>
    <row r="34" spans="1:11">
      <c r="A34" s="35"/>
      <c r="B34" s="35"/>
      <c r="C34" s="35"/>
      <c r="D34" s="35"/>
      <c r="E34" s="35"/>
      <c r="F34" s="34"/>
      <c r="G34" s="34"/>
      <c r="H34" s="34"/>
      <c r="I34" s="34"/>
      <c r="J34" s="34"/>
      <c r="K34" s="34"/>
    </row>
    <row r="35" spans="1:11">
      <c r="A35" s="35"/>
      <c r="B35" s="35"/>
      <c r="C35" s="35"/>
      <c r="D35" s="35"/>
      <c r="E35" s="35"/>
      <c r="F35" s="34"/>
      <c r="G35" s="34"/>
      <c r="H35" s="34"/>
      <c r="I35" s="34"/>
      <c r="J35" s="34"/>
      <c r="K35" s="34"/>
    </row>
  </sheetData>
  <sheetProtection selectLockedCells="1"/>
  <mergeCells count="11">
    <mergeCell ref="D23:D24"/>
    <mergeCell ref="F23:F24"/>
    <mergeCell ref="H23:H24"/>
    <mergeCell ref="J23:J24"/>
    <mergeCell ref="L23:L24"/>
    <mergeCell ref="P2:X2"/>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pageSetUpPr fitToPage="1"/>
  </sheetPr>
  <dimension ref="A1:X35"/>
  <sheetViews>
    <sheetView workbookViewId="0" xr3:uid="{65FA3815-DCC1-5481-872F-D2879ED395ED}"/>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B14" s="24"/>
      <c r="P14" s="19"/>
      <c r="Q14" s="20"/>
      <c r="R14" s="20"/>
      <c r="S14" s="20"/>
      <c r="T14" s="20"/>
      <c r="U14" s="20"/>
      <c r="V14" s="20"/>
      <c r="W14" s="20"/>
      <c r="X14" s="22"/>
    </row>
    <row r="15" spans="1:24" ht="16.5" customHeight="1">
      <c r="A15" s="25"/>
      <c r="B15" s="26"/>
      <c r="C15" s="25"/>
      <c r="D15" s="25"/>
      <c r="E15" s="25"/>
      <c r="F15" s="25"/>
      <c r="G15" s="25"/>
      <c r="H15" s="25"/>
      <c r="I15" s="25"/>
      <c r="J15" s="25"/>
      <c r="K15" s="25"/>
      <c r="L15" s="25"/>
      <c r="M15" s="25"/>
      <c r="N15" s="25"/>
      <c r="O15" s="25"/>
      <c r="P15" s="19"/>
      <c r="Q15" s="20"/>
      <c r="R15" s="21" t="s">
        <v>197</v>
      </c>
      <c r="S15" s="20"/>
      <c r="T15" s="20"/>
      <c r="U15" s="21" t="s">
        <v>197</v>
      </c>
      <c r="V15" s="20"/>
      <c r="W15" s="20"/>
      <c r="X15" s="22"/>
    </row>
    <row r="16" spans="1:24" ht="16.5" customHeight="1">
      <c r="A16" s="25"/>
      <c r="B16" s="26"/>
      <c r="C16" s="25"/>
      <c r="D16" s="25"/>
      <c r="E16" s="25"/>
      <c r="F16" s="25"/>
      <c r="G16" s="25"/>
      <c r="H16" s="25"/>
      <c r="I16" s="25"/>
      <c r="J16" s="25"/>
      <c r="K16" s="25"/>
      <c r="L16" s="25"/>
      <c r="M16" s="25"/>
      <c r="N16" s="25"/>
      <c r="O16" s="25"/>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c r="A27" s="25"/>
      <c r="B27" s="25"/>
      <c r="C27" s="25"/>
      <c r="D27" s="25"/>
      <c r="E27" s="25"/>
      <c r="F27" s="25"/>
      <c r="G27" s="25"/>
      <c r="H27" s="25"/>
      <c r="I27" s="25"/>
      <c r="J27" s="25"/>
      <c r="K27" s="25"/>
      <c r="L27" s="25"/>
      <c r="M27" s="25"/>
      <c r="N27" s="25"/>
      <c r="O27" s="25"/>
    </row>
    <row r="28" spans="1:24" ht="6" customHeight="1">
      <c r="A28" s="36"/>
      <c r="B28" s="36"/>
      <c r="C28" s="36"/>
      <c r="D28" s="37"/>
      <c r="E28" s="37"/>
      <c r="F28" s="37"/>
      <c r="G28" s="37"/>
      <c r="H28" s="37"/>
      <c r="I28" s="37"/>
      <c r="J28" s="37"/>
      <c r="K28" s="37"/>
      <c r="L28" s="37"/>
      <c r="M28" s="37"/>
      <c r="N28" s="37"/>
      <c r="O28" s="37"/>
    </row>
    <row r="29" spans="1:24" ht="4.5" customHeight="1">
      <c r="A29" s="36"/>
      <c r="B29" s="36"/>
      <c r="C29" s="36"/>
      <c r="D29" s="37"/>
      <c r="E29" s="37"/>
      <c r="F29" s="37"/>
      <c r="G29" s="37"/>
      <c r="H29" s="37"/>
      <c r="I29" s="37"/>
      <c r="J29" s="37"/>
      <c r="K29" s="37"/>
      <c r="L29" s="37"/>
      <c r="M29" s="37"/>
      <c r="N29" s="37"/>
      <c r="O29" s="37"/>
    </row>
    <row r="30" spans="1:24" ht="6" customHeight="1">
      <c r="A30" s="36"/>
      <c r="B30" s="36"/>
      <c r="C30" s="36"/>
      <c r="D30" s="37"/>
      <c r="E30" s="37"/>
      <c r="F30" s="37"/>
      <c r="G30" s="37"/>
      <c r="H30" s="37"/>
      <c r="I30" s="37"/>
      <c r="J30" s="37"/>
      <c r="K30" s="37"/>
      <c r="L30" s="37"/>
      <c r="M30" s="37"/>
      <c r="N30" s="37"/>
      <c r="O30" s="37"/>
    </row>
    <row r="31" spans="1:24" ht="6.75" customHeight="1">
      <c r="A31" s="25"/>
      <c r="B31" s="25"/>
      <c r="C31" s="25"/>
      <c r="D31" s="25"/>
      <c r="E31" s="25"/>
      <c r="F31" s="25"/>
      <c r="G31" s="25"/>
      <c r="H31" s="25"/>
      <c r="I31" s="25"/>
      <c r="J31" s="25"/>
      <c r="K31" s="25"/>
      <c r="L31" s="25"/>
      <c r="M31" s="25"/>
      <c r="N31" s="25"/>
      <c r="O31" s="25"/>
    </row>
    <row r="32" spans="1:24" ht="4.5" customHeight="1">
      <c r="A32" s="25"/>
      <c r="B32" s="25"/>
      <c r="C32" s="25"/>
      <c r="D32" s="25"/>
      <c r="E32" s="25"/>
      <c r="F32" s="25"/>
      <c r="G32" s="38"/>
      <c r="H32" s="38"/>
      <c r="I32" s="38"/>
      <c r="J32" s="38"/>
      <c r="K32" s="38"/>
      <c r="L32" s="25"/>
      <c r="M32" s="25"/>
      <c r="N32" s="25"/>
      <c r="O32" s="25"/>
    </row>
    <row r="33" spans="1:15" ht="18" customHeight="1">
      <c r="A33" s="39"/>
      <c r="B33" s="39"/>
      <c r="C33" s="39"/>
      <c r="D33" s="39"/>
      <c r="E33" s="39"/>
      <c r="F33" s="38"/>
      <c r="G33" s="38"/>
      <c r="H33" s="38"/>
      <c r="I33" s="38"/>
      <c r="J33" s="38"/>
      <c r="K33" s="38"/>
      <c r="L33" s="25"/>
      <c r="M33" s="25"/>
      <c r="N33" s="25"/>
      <c r="O33" s="25"/>
    </row>
    <row r="34" spans="1:15">
      <c r="A34" s="39"/>
      <c r="B34" s="39"/>
      <c r="C34" s="39"/>
      <c r="D34" s="39"/>
      <c r="E34" s="39"/>
      <c r="F34" s="38"/>
      <c r="G34" s="38"/>
      <c r="H34" s="38"/>
      <c r="I34" s="38"/>
      <c r="J34" s="38"/>
      <c r="K34" s="38"/>
      <c r="L34" s="25"/>
      <c r="M34" s="25"/>
      <c r="N34" s="25"/>
      <c r="O34" s="25"/>
    </row>
    <row r="35" spans="1:15">
      <c r="A35" s="39"/>
      <c r="B35" s="39"/>
      <c r="C35" s="39"/>
      <c r="D35" s="39"/>
      <c r="E35" s="39"/>
      <c r="F35" s="38"/>
      <c r="G35" s="38"/>
      <c r="H35" s="38"/>
      <c r="I35" s="38"/>
      <c r="J35" s="38"/>
      <c r="K35" s="38"/>
      <c r="L35" s="25"/>
      <c r="M35" s="25"/>
      <c r="N35" s="25"/>
      <c r="O35" s="25"/>
    </row>
  </sheetData>
  <sheetProtection selectLockedCells="1"/>
  <mergeCells count="11">
    <mergeCell ref="D23:D24"/>
    <mergeCell ref="F23:F24"/>
    <mergeCell ref="H23:H24"/>
    <mergeCell ref="J23:J24"/>
    <mergeCell ref="L23:L24"/>
    <mergeCell ref="P2:X2"/>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pageSetUpPr fitToPage="1"/>
  </sheetPr>
  <dimension ref="A1:X35"/>
  <sheetViews>
    <sheetView workbookViewId="0" xr3:uid="{FF0BDA26-1AD6-5648-BD9A-E01AA4DDCA7C}"/>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B14" s="24"/>
      <c r="P14" s="19"/>
      <c r="Q14" s="20"/>
      <c r="R14" s="20"/>
      <c r="S14" s="20"/>
      <c r="T14" s="20"/>
      <c r="U14" s="20"/>
      <c r="V14" s="20"/>
      <c r="W14" s="20"/>
      <c r="X14" s="22"/>
    </row>
    <row r="15" spans="1:24" ht="16.5" customHeight="1">
      <c r="A15" s="25"/>
      <c r="B15" s="26"/>
      <c r="C15" s="25"/>
      <c r="D15" s="25"/>
      <c r="E15" s="25"/>
      <c r="F15" s="25"/>
      <c r="G15" s="25"/>
      <c r="H15" s="25"/>
      <c r="I15" s="25"/>
      <c r="J15" s="25"/>
      <c r="K15" s="25"/>
      <c r="L15" s="25"/>
      <c r="M15" s="25"/>
      <c r="N15" s="25"/>
      <c r="O15" s="25"/>
      <c r="P15" s="19"/>
      <c r="Q15" s="20"/>
      <c r="R15" s="21" t="s">
        <v>197</v>
      </c>
      <c r="S15" s="20"/>
      <c r="T15" s="20"/>
      <c r="U15" s="21" t="s">
        <v>197</v>
      </c>
      <c r="V15" s="20"/>
      <c r="W15" s="20"/>
      <c r="X15" s="22"/>
    </row>
    <row r="16" spans="1:24" ht="16.5" customHeight="1">
      <c r="A16" s="25"/>
      <c r="B16" s="26"/>
      <c r="C16" s="25"/>
      <c r="D16" s="25"/>
      <c r="E16" s="25"/>
      <c r="F16" s="25"/>
      <c r="G16" s="25"/>
      <c r="H16" s="25"/>
      <c r="I16" s="25"/>
      <c r="J16" s="25"/>
      <c r="K16" s="25"/>
      <c r="L16" s="25"/>
      <c r="M16" s="25"/>
      <c r="N16" s="25"/>
      <c r="O16" s="25"/>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c r="A27" s="25"/>
      <c r="B27" s="25"/>
      <c r="C27" s="25"/>
      <c r="D27" s="25"/>
      <c r="E27" s="25"/>
      <c r="F27" s="25"/>
      <c r="G27" s="25"/>
      <c r="H27" s="25"/>
      <c r="I27" s="25"/>
      <c r="J27" s="25"/>
      <c r="K27" s="25"/>
      <c r="L27" s="25"/>
      <c r="M27" s="25"/>
      <c r="N27" s="25"/>
      <c r="O27" s="25"/>
    </row>
    <row r="28" spans="1:24" ht="6" customHeight="1">
      <c r="A28" s="36"/>
      <c r="B28" s="36"/>
      <c r="C28" s="36"/>
      <c r="D28" s="37"/>
      <c r="E28" s="37"/>
      <c r="F28" s="37"/>
      <c r="G28" s="37"/>
      <c r="H28" s="37"/>
      <c r="I28" s="37"/>
      <c r="J28" s="37"/>
      <c r="K28" s="37"/>
      <c r="L28" s="37"/>
      <c r="M28" s="37"/>
      <c r="N28" s="37"/>
      <c r="O28" s="37"/>
    </row>
    <row r="29" spans="1:24" ht="4.5" customHeight="1">
      <c r="A29" s="36"/>
      <c r="B29" s="36"/>
      <c r="C29" s="36"/>
      <c r="D29" s="37"/>
      <c r="E29" s="37"/>
      <c r="F29" s="37"/>
      <c r="G29" s="37"/>
      <c r="H29" s="37"/>
      <c r="I29" s="37"/>
      <c r="J29" s="37"/>
      <c r="K29" s="37"/>
      <c r="L29" s="37"/>
      <c r="M29" s="37"/>
      <c r="N29" s="37"/>
      <c r="O29" s="37"/>
    </row>
    <row r="30" spans="1:24" ht="6" customHeight="1">
      <c r="A30" s="32"/>
      <c r="B30" s="32"/>
      <c r="C30" s="32"/>
      <c r="D30" s="33"/>
      <c r="E30" s="33"/>
      <c r="F30" s="33"/>
      <c r="G30" s="33"/>
      <c r="H30" s="33"/>
      <c r="I30" s="33"/>
      <c r="J30" s="33"/>
      <c r="K30" s="33"/>
      <c r="L30" s="33"/>
      <c r="M30" s="33"/>
      <c r="N30" s="33"/>
      <c r="O30" s="33"/>
    </row>
    <row r="31" spans="1:24" ht="6.75" customHeight="1"/>
    <row r="32" spans="1:24" ht="4.5" customHeight="1">
      <c r="G32" s="34"/>
      <c r="H32" s="34"/>
      <c r="I32" s="34"/>
      <c r="J32" s="34"/>
      <c r="K32" s="34"/>
    </row>
    <row r="33" spans="1:11" ht="18" customHeight="1">
      <c r="A33" s="35"/>
      <c r="B33" s="35"/>
      <c r="C33" s="35"/>
      <c r="D33" s="35"/>
      <c r="E33" s="35"/>
      <c r="F33" s="34"/>
      <c r="G33" s="34"/>
      <c r="H33" s="34"/>
      <c r="I33" s="34"/>
      <c r="J33" s="34"/>
      <c r="K33" s="34"/>
    </row>
    <row r="34" spans="1:11">
      <c r="A34" s="35"/>
      <c r="B34" s="35"/>
      <c r="C34" s="35"/>
      <c r="D34" s="35"/>
      <c r="E34" s="35"/>
      <c r="F34" s="34"/>
      <c r="G34" s="34"/>
      <c r="H34" s="34"/>
      <c r="I34" s="34"/>
      <c r="J34" s="34"/>
      <c r="K34" s="34"/>
    </row>
    <row r="35" spans="1:11">
      <c r="A35" s="35"/>
      <c r="B35" s="35"/>
      <c r="C35" s="35"/>
      <c r="D35" s="35"/>
      <c r="E35" s="35"/>
      <c r="F35" s="34"/>
      <c r="G35" s="34"/>
      <c r="H35" s="34"/>
      <c r="I35" s="34"/>
      <c r="J35" s="34"/>
      <c r="K35" s="34"/>
    </row>
  </sheetData>
  <sheetProtection selectLockedCells="1"/>
  <mergeCells count="11">
    <mergeCell ref="D23:D24"/>
    <mergeCell ref="F23:F24"/>
    <mergeCell ref="H23:H24"/>
    <mergeCell ref="J23:J24"/>
    <mergeCell ref="L23:L24"/>
    <mergeCell ref="P2:X2"/>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pageSetUpPr fitToPage="1"/>
  </sheetPr>
  <dimension ref="A1:X35"/>
  <sheetViews>
    <sheetView workbookViewId="0" xr3:uid="{C67EF94B-0B3B-5838-830C-E3A509766221}"/>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A14" s="25"/>
      <c r="B14" s="26"/>
      <c r="C14" s="25"/>
      <c r="D14" s="25"/>
      <c r="E14" s="25"/>
      <c r="F14" s="25"/>
      <c r="G14" s="25"/>
      <c r="H14" s="25"/>
      <c r="I14" s="25"/>
      <c r="J14" s="25"/>
      <c r="K14" s="25"/>
      <c r="L14" s="25"/>
      <c r="M14" s="25"/>
      <c r="N14" s="25"/>
      <c r="O14" s="25"/>
      <c r="P14" s="19"/>
      <c r="Q14" s="20"/>
      <c r="R14" s="20"/>
      <c r="S14" s="20"/>
      <c r="T14" s="20"/>
      <c r="U14" s="20"/>
      <c r="V14" s="20"/>
      <c r="W14" s="20"/>
      <c r="X14" s="22"/>
    </row>
    <row r="15" spans="1:24" ht="16.5" customHeight="1">
      <c r="A15" s="25"/>
      <c r="B15" s="26"/>
      <c r="C15" s="25"/>
      <c r="D15" s="25"/>
      <c r="E15" s="25"/>
      <c r="F15" s="25"/>
      <c r="G15" s="25"/>
      <c r="H15" s="25"/>
      <c r="I15" s="25"/>
      <c r="J15" s="25"/>
      <c r="K15" s="25"/>
      <c r="L15" s="25"/>
      <c r="M15" s="25"/>
      <c r="N15" s="25"/>
      <c r="O15" s="25"/>
      <c r="P15" s="19"/>
      <c r="Q15" s="20"/>
      <c r="R15" s="21" t="s">
        <v>197</v>
      </c>
      <c r="S15" s="20"/>
      <c r="T15" s="20"/>
      <c r="U15" s="21" t="s">
        <v>197</v>
      </c>
      <c r="V15" s="20"/>
      <c r="W15" s="20"/>
      <c r="X15" s="22"/>
    </row>
    <row r="16" spans="1:24" ht="16.5" customHeight="1">
      <c r="A16" s="25"/>
      <c r="B16" s="26"/>
      <c r="C16" s="25"/>
      <c r="D16" s="25"/>
      <c r="E16" s="25"/>
      <c r="F16" s="25"/>
      <c r="G16" s="25"/>
      <c r="H16" s="25"/>
      <c r="I16" s="25"/>
      <c r="J16" s="25"/>
      <c r="K16" s="25"/>
      <c r="L16" s="25"/>
      <c r="M16" s="25"/>
      <c r="N16" s="25"/>
      <c r="O16" s="25"/>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c r="A27" s="25"/>
      <c r="B27" s="25"/>
      <c r="C27" s="25"/>
      <c r="D27" s="25"/>
      <c r="E27" s="25"/>
      <c r="F27" s="25"/>
      <c r="G27" s="25"/>
      <c r="H27" s="25"/>
      <c r="I27" s="25"/>
      <c r="J27" s="25"/>
      <c r="K27" s="25"/>
      <c r="L27" s="25"/>
      <c r="M27" s="25"/>
      <c r="N27" s="25"/>
      <c r="O27" s="25"/>
    </row>
    <row r="28" spans="1:24" ht="6" customHeight="1">
      <c r="A28" s="36"/>
      <c r="B28" s="36"/>
      <c r="C28" s="36"/>
      <c r="D28" s="37"/>
      <c r="E28" s="37"/>
      <c r="F28" s="37"/>
      <c r="G28" s="37"/>
      <c r="H28" s="37"/>
      <c r="I28" s="37"/>
      <c r="J28" s="37"/>
      <c r="K28" s="37"/>
      <c r="L28" s="37"/>
      <c r="M28" s="37"/>
      <c r="N28" s="37"/>
      <c r="O28" s="37"/>
    </row>
    <row r="29" spans="1:24" ht="4.5" customHeight="1">
      <c r="A29" s="36"/>
      <c r="B29" s="36"/>
      <c r="C29" s="36"/>
      <c r="D29" s="37"/>
      <c r="E29" s="37"/>
      <c r="F29" s="37"/>
      <c r="G29" s="37"/>
      <c r="H29" s="37"/>
      <c r="I29" s="37"/>
      <c r="J29" s="37"/>
      <c r="K29" s="37"/>
      <c r="L29" s="37"/>
      <c r="M29" s="37"/>
      <c r="N29" s="37"/>
      <c r="O29" s="37"/>
    </row>
    <row r="30" spans="1:24" ht="6" customHeight="1">
      <c r="A30" s="36"/>
      <c r="B30" s="36"/>
      <c r="C30" s="36"/>
      <c r="D30" s="37"/>
      <c r="E30" s="37"/>
      <c r="F30" s="37"/>
      <c r="G30" s="37"/>
      <c r="H30" s="37"/>
      <c r="I30" s="37"/>
      <c r="J30" s="37"/>
      <c r="K30" s="37"/>
      <c r="L30" s="37"/>
      <c r="M30" s="37"/>
      <c r="N30" s="37"/>
      <c r="O30" s="37"/>
    </row>
    <row r="31" spans="1:24" ht="6.75" customHeight="1">
      <c r="A31" s="25"/>
      <c r="B31" s="25"/>
      <c r="C31" s="25"/>
      <c r="D31" s="25"/>
      <c r="E31" s="25"/>
      <c r="F31" s="25"/>
      <c r="G31" s="25"/>
      <c r="H31" s="25"/>
      <c r="I31" s="25"/>
      <c r="J31" s="25"/>
      <c r="K31" s="25"/>
      <c r="L31" s="25"/>
      <c r="M31" s="25"/>
      <c r="N31" s="25"/>
      <c r="O31" s="25"/>
    </row>
    <row r="32" spans="1:24" ht="4.5" customHeight="1">
      <c r="A32" s="25"/>
      <c r="B32" s="25"/>
      <c r="C32" s="25"/>
      <c r="D32" s="25"/>
      <c r="E32" s="25"/>
      <c r="F32" s="25"/>
      <c r="G32" s="38"/>
      <c r="H32" s="38"/>
      <c r="I32" s="38"/>
      <c r="J32" s="38"/>
      <c r="K32" s="38"/>
      <c r="L32" s="25"/>
      <c r="M32" s="25"/>
      <c r="N32" s="25"/>
      <c r="O32" s="25"/>
    </row>
    <row r="33" spans="1:15" ht="18" customHeight="1">
      <c r="A33" s="39"/>
      <c r="B33" s="39"/>
      <c r="C33" s="39"/>
      <c r="D33" s="39"/>
      <c r="E33" s="39"/>
      <c r="F33" s="38"/>
      <c r="G33" s="38"/>
      <c r="H33" s="38"/>
      <c r="I33" s="38"/>
      <c r="J33" s="38"/>
      <c r="K33" s="38"/>
      <c r="L33" s="25"/>
      <c r="M33" s="25"/>
      <c r="N33" s="25"/>
      <c r="O33" s="25"/>
    </row>
    <row r="34" spans="1:15">
      <c r="A34" s="39"/>
      <c r="B34" s="39"/>
      <c r="C34" s="39"/>
      <c r="D34" s="39"/>
      <c r="E34" s="39"/>
      <c r="F34" s="38"/>
      <c r="G34" s="38"/>
      <c r="H34" s="38"/>
      <c r="I34" s="38"/>
      <c r="J34" s="38"/>
      <c r="K34" s="38"/>
      <c r="L34" s="25"/>
      <c r="M34" s="25"/>
      <c r="N34" s="25"/>
      <c r="O34" s="25"/>
    </row>
    <row r="35" spans="1:15">
      <c r="A35" s="35"/>
      <c r="B35" s="35"/>
      <c r="C35" s="35"/>
      <c r="D35" s="35"/>
      <c r="E35" s="35"/>
      <c r="F35" s="34"/>
      <c r="G35" s="34"/>
      <c r="H35" s="34"/>
      <c r="I35" s="34"/>
      <c r="J35" s="34"/>
      <c r="K35" s="34"/>
    </row>
  </sheetData>
  <sheetProtection selectLockedCells="1"/>
  <mergeCells count="11">
    <mergeCell ref="D23:D24"/>
    <mergeCell ref="F23:F24"/>
    <mergeCell ref="H23:H24"/>
    <mergeCell ref="J23:J24"/>
    <mergeCell ref="L23:L24"/>
    <mergeCell ref="P2:X2"/>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B3D0-5B48-4757-BDB0-E3248747D260}">
  <dimension ref="A1:K63"/>
  <sheetViews>
    <sheetView zoomScaleNormal="85" workbookViewId="0" xr3:uid="{E1ED2EB1-9AF9-54EB-8B00-B94B2600846F}">
      <pane xSplit="2" ySplit="3" topLeftCell="C20" activePane="bottomRight" state="frozen"/>
      <selection pane="bottomRight" activeCell="M26" sqref="M26"/>
      <selection pane="bottomLeft" activeCell="C17" sqref="C17"/>
      <selection pane="topRight" activeCell="C17" sqref="C17"/>
    </sheetView>
  </sheetViews>
  <sheetFormatPr defaultColWidth="11.42578125" defaultRowHeight="12.75"/>
  <cols>
    <col min="1" max="1" width="3.85546875" customWidth="1"/>
    <col min="2" max="2" width="34.85546875" customWidth="1"/>
  </cols>
  <sheetData>
    <row r="1" spans="1:11" ht="15.75" thickBot="1">
      <c r="A1" s="140"/>
      <c r="B1" s="98"/>
      <c r="C1" s="98"/>
      <c r="D1" s="98"/>
      <c r="E1" s="98"/>
      <c r="F1" s="98"/>
      <c r="G1" s="98"/>
      <c r="H1" s="98"/>
      <c r="I1" s="98"/>
    </row>
    <row r="2" spans="1:11" ht="21.75" customHeight="1">
      <c r="B2" s="97" t="s">
        <v>34</v>
      </c>
      <c r="C2" s="97"/>
      <c r="D2" s="97"/>
      <c r="E2" s="97"/>
      <c r="F2" s="97"/>
      <c r="G2" s="97"/>
      <c r="H2" s="97"/>
      <c r="I2" s="97"/>
    </row>
    <row r="3" spans="1:11" s="45" customFormat="1" ht="36">
      <c r="B3" s="54"/>
      <c r="C3" s="54" t="s">
        <v>35</v>
      </c>
      <c r="D3" s="53" t="s">
        <v>36</v>
      </c>
      <c r="E3" s="54" t="s">
        <v>37</v>
      </c>
      <c r="F3" s="53" t="s">
        <v>38</v>
      </c>
      <c r="G3" s="53" t="s">
        <v>39</v>
      </c>
      <c r="H3" s="53" t="s">
        <v>40</v>
      </c>
      <c r="I3" s="54" t="s">
        <v>41</v>
      </c>
      <c r="J3" s="44"/>
    </row>
    <row r="4" spans="1:11" ht="1.5" customHeight="1">
      <c r="B4" s="40"/>
      <c r="C4" s="41"/>
      <c r="D4" s="41"/>
      <c r="E4" s="41"/>
      <c r="F4" s="41"/>
      <c r="G4" s="41"/>
      <c r="H4" s="41"/>
      <c r="I4" s="41"/>
      <c r="J4" s="41"/>
    </row>
    <row r="5" spans="1:11" ht="15">
      <c r="B5" s="79" t="s">
        <v>42</v>
      </c>
      <c r="C5" s="80">
        <f>'[2]EU IA 2040 - S2.5'!$AI$22+'[2]EU IA 2040 - S2.5'!$AI$39/2</f>
        <v>70</v>
      </c>
      <c r="D5" s="80">
        <f>'[2]Agora KN2045'!$AD$22</f>
        <v>3.6545227651493786</v>
      </c>
      <c r="E5" s="80">
        <f>'[2]DENA KN100'!$AD$22</f>
        <v>2</v>
      </c>
      <c r="F5" s="80">
        <f>'[2]BDI Klimapfade 2.0'!$AD$287</f>
        <v>2</v>
      </c>
      <c r="G5" s="80">
        <f>'[2]Agora KN-DE'!$AD$22</f>
        <v>2.3710415005417116</v>
      </c>
      <c r="H5" s="80">
        <f>[2]CARESupreme!$AD$22</f>
        <v>5.1756011524320584</v>
      </c>
      <c r="I5" s="81">
        <f>[2]CARETech!$AD$22</f>
        <v>8.903508607668277</v>
      </c>
      <c r="J5" s="42"/>
    </row>
    <row r="6" spans="1:11" ht="15">
      <c r="B6" s="82" t="s">
        <v>43</v>
      </c>
      <c r="C6" s="58">
        <f>'[2]EU IA 2040 - S2.5'!$AI$35+'[2]EU IA 2040 - S2.5'!$AI$39/2</f>
        <v>25.5</v>
      </c>
      <c r="D6" s="58">
        <f>'[2]Agora KN2045'!$AD$35</f>
        <v>13.892983990011539</v>
      </c>
      <c r="E6" s="58">
        <f>'[2]DENA KN100'!$AD$35</f>
        <v>23</v>
      </c>
      <c r="F6" s="58">
        <f>'[2]BDI Klimapfade 2.0'!$AD$300</f>
        <v>19</v>
      </c>
      <c r="G6" s="58">
        <f>'[2]Agora KN-DE'!$AD$35</f>
        <v>11.376758499458303</v>
      </c>
      <c r="H6" s="58">
        <f>[2]CARESupreme!$AD$35</f>
        <v>16.295962599798219</v>
      </c>
      <c r="I6" s="83">
        <f>[2]CARETech!$AD$35</f>
        <v>18.324010059462587</v>
      </c>
      <c r="J6" s="42"/>
    </row>
    <row r="7" spans="1:11" ht="15">
      <c r="B7" s="84" t="s">
        <v>44</v>
      </c>
      <c r="C7" s="56">
        <f>'[2]EU IA 2040 - S2.5'!$AI$42</f>
        <v>7.5</v>
      </c>
      <c r="D7" s="56">
        <f>'[2]Agora KN2045'!$AD$42</f>
        <v>2.7921055087240382E-2</v>
      </c>
      <c r="E7" s="56">
        <f>'[2]DENA KN100'!$AD$42</f>
        <v>0</v>
      </c>
      <c r="F7" s="56">
        <f>'[2]BDI Klimapfade 2.0'!$AD$308</f>
        <v>0</v>
      </c>
      <c r="G7" s="56">
        <f>'[2]Agora KN-DE'!$AD$42</f>
        <v>0.6</v>
      </c>
      <c r="H7" s="56">
        <f>[2]CARESupreme!$AD$42</f>
        <v>3.8875896156994054</v>
      </c>
      <c r="I7" s="85">
        <f>[2]CARETech!$AD$42</f>
        <v>7.7117249727904387</v>
      </c>
      <c r="J7" s="42"/>
    </row>
    <row r="8" spans="1:11" ht="15">
      <c r="B8" s="82" t="s">
        <v>45</v>
      </c>
      <c r="C8" s="58">
        <f>'[2]EU IA 2040 - S2.5'!$AI$56</f>
        <v>0.78464268321003938</v>
      </c>
      <c r="D8" s="58">
        <f>'[2]Agora KN2045'!$AD$56</f>
        <v>2.5872389760644614</v>
      </c>
      <c r="E8" s="58">
        <f>'[2]DENA KN100'!$AD$56</f>
        <v>2.1</v>
      </c>
      <c r="F8" s="58">
        <f>'[2]BDI Klimapfade 2.0'!$AD$321</f>
        <v>0</v>
      </c>
      <c r="G8" s="58">
        <f>'[2]Agora KN-DE'!$AD$56</f>
        <v>0.8</v>
      </c>
      <c r="H8" s="58">
        <f>[2]CARESupreme!$AD$56</f>
        <v>0.27127755005149101</v>
      </c>
      <c r="I8" s="83">
        <f>[2]CARETech!$AD$56</f>
        <v>0.91365387216878469</v>
      </c>
      <c r="J8" s="42"/>
    </row>
    <row r="9" spans="1:11" ht="15">
      <c r="B9" s="84" t="s">
        <v>46</v>
      </c>
      <c r="C9" s="56">
        <f>'[2]EU IA 2040 - S2.5'!$AI$61</f>
        <v>267.11736478757376</v>
      </c>
      <c r="D9" s="56">
        <f>'[2]Agora KN2045'!$AD$61</f>
        <v>40.740340843913465</v>
      </c>
      <c r="E9" s="56">
        <f>'[2]DENA KN100'!$AD$61</f>
        <v>40.740340843913465</v>
      </c>
      <c r="F9" s="56">
        <f>'[2]BDI Klimapfade 2.0'!$AD$327</f>
        <v>45</v>
      </c>
      <c r="G9" s="56">
        <f>'[2]Agora KN-DE'!$AD$61</f>
        <v>23</v>
      </c>
      <c r="H9" s="56">
        <f>[2]CARESupreme!$AD$61</f>
        <v>23.19838909205556</v>
      </c>
      <c r="I9" s="85">
        <f>[2]CARETech!$AD$61</f>
        <v>35.88606966524604</v>
      </c>
      <c r="J9" s="42"/>
    </row>
    <row r="10" spans="1:11" ht="15">
      <c r="B10" s="82" t="s">
        <v>47</v>
      </c>
      <c r="C10" s="58">
        <f>'[2]EU IA 2040 - S2.5'!$AI$72</f>
        <v>32</v>
      </c>
      <c r="D10" s="58">
        <f>'[2]Agora KN2045'!$AD$72</f>
        <v>2.1155285975351341</v>
      </c>
      <c r="E10" s="58">
        <f>'[2]DENA KN100'!$AD$72</f>
        <v>2.1155285975351341</v>
      </c>
      <c r="F10" s="58">
        <f>'[2]BDI Klimapfade 2.0'!$AD$335</f>
        <v>3</v>
      </c>
      <c r="G10" s="58">
        <f>'[2]Agora KN-DE'!$AD$72</f>
        <v>1.9</v>
      </c>
      <c r="H10" s="58">
        <f>[2]CARESupreme!$AD$72</f>
        <v>2.8827567592284811</v>
      </c>
      <c r="I10" s="83">
        <f>[2]CARETech!$AD$72</f>
        <v>3.1580286369801862</v>
      </c>
      <c r="J10" s="42"/>
    </row>
    <row r="11" spans="1:11" ht="15">
      <c r="B11" s="84" t="s">
        <v>48</v>
      </c>
      <c r="C11" s="56">
        <f>SUM(C12:C14)</f>
        <v>188.76056724564938</v>
      </c>
      <c r="D11" s="56">
        <f t="shared" ref="D11:I11" si="0">SUM(D12:D14)</f>
        <v>16</v>
      </c>
      <c r="E11" s="56">
        <f t="shared" si="0"/>
        <v>17</v>
      </c>
      <c r="F11" s="56">
        <f t="shared" si="0"/>
        <v>11</v>
      </c>
      <c r="G11" s="56">
        <f t="shared" si="0"/>
        <v>24.400000000000002</v>
      </c>
      <c r="H11" s="56">
        <f t="shared" si="0"/>
        <v>2.6005426429400234</v>
      </c>
      <c r="I11" s="85">
        <f t="shared" si="0"/>
        <v>12.936768751621431</v>
      </c>
      <c r="J11" s="42"/>
    </row>
    <row r="12" spans="1:11" ht="15">
      <c r="B12" s="86" t="s">
        <v>49</v>
      </c>
      <c r="C12" s="58">
        <f>'[2]EU IA 2040 - S2.5'!$AI$115</f>
        <v>72.857009883220087</v>
      </c>
      <c r="D12" s="58">
        <f>'[2]Agora KN2045'!$AD$115</f>
        <v>14.3</v>
      </c>
      <c r="E12" s="58">
        <f>'[2]DENA KN100'!$AD$115</f>
        <v>10.588235294117649</v>
      </c>
      <c r="F12" s="58">
        <f>'[2]BDI Klimapfade 2.0'!$AD$380</f>
        <v>11</v>
      </c>
      <c r="G12" s="58">
        <f>'[2]Agora KN-DE'!$AD$115</f>
        <v>19.400000000000002</v>
      </c>
      <c r="H12" s="58">
        <f>[2]CARESupreme!$AD$115</f>
        <v>0</v>
      </c>
      <c r="I12" s="83">
        <f>[2]CARETech!$AD$115</f>
        <v>9.8015082100445152</v>
      </c>
      <c r="J12" s="42"/>
    </row>
    <row r="13" spans="1:11" ht="15">
      <c r="B13" s="87" t="s">
        <v>50</v>
      </c>
      <c r="C13" s="56">
        <f>'[2]EU IA 2040 - S2.5'!$AI$113</f>
        <v>58.961541480423442</v>
      </c>
      <c r="D13" s="56">
        <f>'[2]Agora KN2045'!$AD$113</f>
        <v>1.7000000000000002</v>
      </c>
      <c r="E13" s="56">
        <f>'[2]DENA KN100'!$AD$113</f>
        <v>2</v>
      </c>
      <c r="F13" s="56">
        <f>'[2]BDI Klimapfade 2.0'!$AD$378</f>
        <v>0</v>
      </c>
      <c r="G13" s="56">
        <f>'[2]Agora KN-DE'!$AD$113</f>
        <v>5</v>
      </c>
      <c r="H13" s="56">
        <f>[2]CARESupreme!$AD$113</f>
        <v>2.6005426429400234</v>
      </c>
      <c r="I13" s="85">
        <f>[2]CARETech!$AD$113</f>
        <v>3.1352605415769159</v>
      </c>
      <c r="J13" s="42"/>
    </row>
    <row r="14" spans="1:11" ht="15">
      <c r="B14" s="86" t="s">
        <v>51</v>
      </c>
      <c r="C14" s="58">
        <f>'[2]EU IA 2040 - S2.5'!$AI$116</f>
        <v>56.942015882005848</v>
      </c>
      <c r="D14" s="58">
        <f>'[2]Agora KN2045'!$AD$116</f>
        <v>0</v>
      </c>
      <c r="E14" s="58">
        <f>'[2]DENA KN100'!$AD$116</f>
        <v>4.4117647058823515</v>
      </c>
      <c r="F14" s="58">
        <f>'[2]BDI Klimapfade 2.0'!$AD$393</f>
        <v>0</v>
      </c>
      <c r="G14" s="58">
        <f>'[2]Agora KN-DE'!$AD$116</f>
        <v>0</v>
      </c>
      <c r="H14" s="58">
        <f>[2]CARESupreme!$AD$116</f>
        <v>0</v>
      </c>
      <c r="I14" s="83">
        <f>[2]CARETech!$AD$116</f>
        <v>0</v>
      </c>
      <c r="J14" s="42"/>
    </row>
    <row r="15" spans="1:11" ht="15">
      <c r="B15" s="84" t="s">
        <v>52</v>
      </c>
      <c r="C15" s="56">
        <f>'[2]EU IA 2040 - S2.5'!$AI77</f>
        <v>-332.61377414786784</v>
      </c>
      <c r="D15" s="56">
        <f>'[2]Agora KN2045'!$AD77</f>
        <v>-11.346731212008843</v>
      </c>
      <c r="E15" s="56">
        <f>'[2]DENA KN100'!$AD77</f>
        <v>-40.853446689915778</v>
      </c>
      <c r="F15" s="56">
        <f>'[2]BDI Klimapfade 2.0'!$AD342</f>
        <v>-19.5</v>
      </c>
      <c r="G15" s="56">
        <f>'[2]Agora KN-DE'!$AD77</f>
        <v>-34.85313987419817</v>
      </c>
      <c r="H15" s="56">
        <f>[2]CARESupreme!$AD77</f>
        <v>-55.908071907462237</v>
      </c>
      <c r="I15" s="85">
        <f>[2]CARETech!$AD77</f>
        <v>-24.527109832431762</v>
      </c>
      <c r="J15" s="42"/>
      <c r="K15" s="68"/>
    </row>
    <row r="16" spans="1:11" ht="15">
      <c r="B16" s="86" t="s">
        <v>53</v>
      </c>
      <c r="C16" s="58">
        <f>'[2]EU IA 2040 - S2.5'!$AI78</f>
        <v>-7.1769072050091633</v>
      </c>
      <c r="D16" s="58">
        <f>'[2]Agora KN2045'!$AD78</f>
        <v>7.1033085068122102</v>
      </c>
      <c r="E16" s="58">
        <f>'[2]DENA KN100'!$AD78</f>
        <v>4.3374064874331149</v>
      </c>
      <c r="F16" s="58">
        <f>'[2]BDI Klimapfade 2.0'!$AD343</f>
        <v>0</v>
      </c>
      <c r="G16" s="58">
        <f>'[2]Agora KN-DE'!$AD78</f>
        <v>-3.1027628075702496</v>
      </c>
      <c r="H16" s="58">
        <f>[2]CARESupreme!$AD78</f>
        <v>-5.4478462632706002</v>
      </c>
      <c r="I16" s="83">
        <f>[2]CARETech!$AD78</f>
        <v>6.7594274823450151</v>
      </c>
      <c r="J16" s="42"/>
    </row>
    <row r="17" spans="2:10" ht="15">
      <c r="B17" s="87" t="s">
        <v>54</v>
      </c>
      <c r="C17" s="139">
        <f>'[2]EU IA 2040 - S2.5'!$AI79</f>
        <v>-22.182308437583451</v>
      </c>
      <c r="D17" s="56">
        <f>'[2]Agora KN2045'!$AD79</f>
        <v>6.2086773013590024</v>
      </c>
      <c r="E17" s="56">
        <f>'[2]DENA KN100'!$AD79</f>
        <v>-0.86777923626731968</v>
      </c>
      <c r="F17" s="56">
        <f>'[2]BDI Klimapfade 2.0'!$AD344</f>
        <v>0</v>
      </c>
      <c r="G17" s="56">
        <f>'[2]Agora KN-DE'!$AD79</f>
        <v>0.25686628825208846</v>
      </c>
      <c r="H17" s="56">
        <f>[2]CARESupreme!$AD79</f>
        <v>-5.3054403582174343</v>
      </c>
      <c r="I17" s="85">
        <f>[2]CARETech!$AD79</f>
        <v>11.532345914531724</v>
      </c>
      <c r="J17" s="42"/>
    </row>
    <row r="18" spans="2:10" ht="15">
      <c r="B18" s="86" t="s">
        <v>55</v>
      </c>
      <c r="C18" s="58">
        <f>'[2]EU IA 2040 - S2.5'!$AI80</f>
        <v>21.449868926657999</v>
      </c>
      <c r="D18" s="58">
        <f>'[2]Agora KN2045'!$AD80</f>
        <v>5.5281964843912474</v>
      </c>
      <c r="E18" s="58">
        <f>'[2]DENA KN100'!$AD80</f>
        <v>4.533750607103129</v>
      </c>
      <c r="F18" s="58">
        <f>'[2]BDI Klimapfade 2.0'!$AD345</f>
        <v>0</v>
      </c>
      <c r="G18" s="58">
        <f>'[2]Agora KN-DE'!$AD80</f>
        <v>16.950601567034234</v>
      </c>
      <c r="H18" s="58">
        <f>[2]CARESupreme!$AD80</f>
        <v>16.09404313512885</v>
      </c>
      <c r="I18" s="83">
        <f>[2]CARETech!$AD80</f>
        <v>10.191956180847347</v>
      </c>
      <c r="J18" s="42"/>
    </row>
    <row r="19" spans="2:10" ht="15">
      <c r="B19" s="87" t="s">
        <v>56</v>
      </c>
      <c r="C19" s="56">
        <f>'[2]EU IA 2040 - S2.5'!$AI81</f>
        <v>10.022311770958213</v>
      </c>
      <c r="D19" s="56">
        <f>'[2]Agora KN2045'!$AD81</f>
        <v>4.0468265410445596</v>
      </c>
      <c r="E19" s="56">
        <f>'[2]DENA KN100'!$AD81</f>
        <v>4.4847943391375917</v>
      </c>
      <c r="F19" s="56">
        <f>'[2]BDI Klimapfade 2.0'!$AD346</f>
        <v>0</v>
      </c>
      <c r="G19" s="56">
        <f>'[2]Agora KN-DE'!$AD81</f>
        <v>1.4495880027971528</v>
      </c>
      <c r="H19" s="56">
        <f>[2]CARESupreme!$AD81</f>
        <v>1.0297322360106718</v>
      </c>
      <c r="I19" s="85">
        <f>[2]CARETech!$AD81</f>
        <v>1.002184700344233</v>
      </c>
      <c r="J19" s="42"/>
    </row>
    <row r="20" spans="2:10" ht="15">
      <c r="B20" s="86" t="s">
        <v>57</v>
      </c>
      <c r="C20" s="58">
        <f>'[2]EU IA 2040 - S2.5'!$AI82</f>
        <v>-46.432164545416086</v>
      </c>
      <c r="D20" s="58">
        <f>'[2]Agora KN2045'!$AD82</f>
        <v>2.5</v>
      </c>
      <c r="E20" s="58">
        <f>'[2]DENA KN100'!$AD82</f>
        <v>2.5</v>
      </c>
      <c r="F20" s="58">
        <f>'[2]BDI Klimapfade 2.0'!$AD347</f>
        <v>0</v>
      </c>
      <c r="G20" s="58">
        <f>'[2]Agora KN-DE'!$AD82</f>
        <v>-3.6289051035288069</v>
      </c>
      <c r="H20" s="58">
        <f>[2]CARESupreme!$AD82</f>
        <v>-21.230896878662229</v>
      </c>
      <c r="I20" s="83">
        <f>[2]CARETech!$AD82</f>
        <v>-15.454281673548168</v>
      </c>
      <c r="J20" s="42"/>
    </row>
    <row r="21" spans="2:10" ht="15">
      <c r="B21" s="87" t="s">
        <v>58</v>
      </c>
      <c r="C21" s="56">
        <f>'[2]EU IA 2040 - S2.5'!$AI83</f>
        <v>-288.29457045076026</v>
      </c>
      <c r="D21" s="56">
        <f>'[2]Agora KN2045'!$AD83</f>
        <v>-36.015849574474167</v>
      </c>
      <c r="E21" s="56">
        <f>'[2]DENA KN100'!$AD83</f>
        <v>-55.872890556176358</v>
      </c>
      <c r="F21" s="56">
        <f>'[2]BDI Klimapfade 2.0'!$AD348</f>
        <v>0</v>
      </c>
      <c r="G21" s="56">
        <f>'[2]Agora KN-DE'!$AD83</f>
        <v>-46.778527821182585</v>
      </c>
      <c r="H21" s="56">
        <f>[2]CARESupreme!$AD83</f>
        <v>-41.047663778451493</v>
      </c>
      <c r="I21" s="85">
        <f>[2]CARETech!$AD83</f>
        <v>-38.55874243695191</v>
      </c>
      <c r="J21" s="42"/>
    </row>
    <row r="22" spans="2:10" ht="15">
      <c r="B22" s="82" t="s">
        <v>59</v>
      </c>
      <c r="C22" s="58">
        <f>SUM(C23:C27)</f>
        <v>-57.660584885788666</v>
      </c>
      <c r="D22" s="58">
        <f t="shared" ref="D22:G22" si="1">SUM(D23:D27)</f>
        <v>-37.209360857142855</v>
      </c>
      <c r="E22" s="58">
        <f t="shared" si="1"/>
        <v>-17</v>
      </c>
      <c r="F22" s="58">
        <f t="shared" si="1"/>
        <v>-20</v>
      </c>
      <c r="G22" s="58">
        <f t="shared" si="1"/>
        <v>-17.600000000000001</v>
      </c>
      <c r="H22" s="58">
        <f>SUM(H23:H27)</f>
        <v>-5.9001254138247949</v>
      </c>
      <c r="I22" s="83">
        <f>SUM(I23:I27)</f>
        <v>-25.009395637550057</v>
      </c>
      <c r="J22" s="42"/>
    </row>
    <row r="23" spans="2:10" ht="15">
      <c r="B23" s="87" t="s">
        <v>60</v>
      </c>
      <c r="C23" s="56">
        <f>'[2]EU IA 2040 - S2.5'!$AI$123</f>
        <v>0</v>
      </c>
      <c r="D23" s="56">
        <f>'[2]Agora KN2045'!$AD$123</f>
        <v>-36</v>
      </c>
      <c r="E23" s="56">
        <f>'[2]DENA KN100'!$AD$123</f>
        <v>-4.9411764705882355</v>
      </c>
      <c r="F23" s="56">
        <f>'[2]BDI Klimapfade 2.0'!$AD$388</f>
        <v>-9</v>
      </c>
      <c r="G23" s="56">
        <f>'[2]Agora KN-DE'!$AD$123</f>
        <v>-6.4</v>
      </c>
      <c r="H23" s="56">
        <f>[2]CARESupreme!$AD$123</f>
        <v>0</v>
      </c>
      <c r="I23" s="85">
        <f>[2]CARETech!$AD$123</f>
        <v>-3.7305568085692</v>
      </c>
      <c r="J23" s="42"/>
    </row>
    <row r="24" spans="2:10" ht="15">
      <c r="B24" s="86" t="s">
        <v>61</v>
      </c>
      <c r="C24" s="58">
        <f>'[2]EU IA 2040 - S2.5'!$AI$124</f>
        <v>-56.218184732698603</v>
      </c>
      <c r="D24" s="58">
        <f>'[2]Agora KN2045'!$AD$124</f>
        <v>-1.2093608571428567</v>
      </c>
      <c r="E24" s="58">
        <f>'[2]DENA KN100'!$AD$124</f>
        <v>-10</v>
      </c>
      <c r="F24" s="58">
        <f>'[2]BDI Klimapfade 2.0'!$AD$389</f>
        <v>-11</v>
      </c>
      <c r="G24" s="58">
        <f>'[2]Agora KN-DE'!$AD$124</f>
        <v>0</v>
      </c>
      <c r="H24" s="58">
        <f>[2]CARESupreme!$AD$124</f>
        <v>0</v>
      </c>
      <c r="I24" s="83">
        <f>[2]CARETech!$AD$124</f>
        <v>-14.128244611349297</v>
      </c>
      <c r="J24" s="42"/>
    </row>
    <row r="25" spans="2:10" ht="15">
      <c r="B25" s="87" t="s">
        <v>62</v>
      </c>
      <c r="C25" s="56">
        <f>'[2]EU IA 2040 - S2.5'!$AI$125</f>
        <v>0</v>
      </c>
      <c r="D25" s="56">
        <f>'[2]Agora KN2045'!$AD$125</f>
        <v>0</v>
      </c>
      <c r="E25" s="56">
        <f>'[2]DENA KN100'!$AD$125</f>
        <v>0</v>
      </c>
      <c r="F25" s="56">
        <f>'[2]BDI Klimapfade 2.0'!$AD$390</f>
        <v>0</v>
      </c>
      <c r="G25" s="56">
        <f>'[2]Agora KN-DE'!$AD$125</f>
        <v>-8</v>
      </c>
      <c r="H25" s="56">
        <f>[2]CARESupreme!$AD$125</f>
        <v>0</v>
      </c>
      <c r="I25" s="85">
        <f>[2]CARETech!$AD$125</f>
        <v>0</v>
      </c>
      <c r="J25" s="42"/>
    </row>
    <row r="26" spans="2:10" ht="15">
      <c r="B26" s="86" t="s">
        <v>63</v>
      </c>
      <c r="C26" s="58">
        <f>'[2]EU IA 2040 - S2.5'!$AI$126</f>
        <v>0</v>
      </c>
      <c r="D26" s="58">
        <f>'[2]Agora KN2045'!$AD$126</f>
        <v>0</v>
      </c>
      <c r="E26" s="58">
        <f>'[2]DENA KN100'!$AD$126</f>
        <v>0</v>
      </c>
      <c r="F26" s="58">
        <f>'[2]BDI Klimapfade 2.0'!$AD$391</f>
        <v>0</v>
      </c>
      <c r="G26" s="58">
        <f>'[2]Agora KN-DE'!$AD$126</f>
        <v>-3.2</v>
      </c>
      <c r="H26" s="58">
        <f>[2]CARESupreme!$AD$126</f>
        <v>-5.9001254138247949</v>
      </c>
      <c r="I26" s="83">
        <f>[2]CARETech!$AD$126</f>
        <v>-7.1505942176315624</v>
      </c>
      <c r="J26" s="42"/>
    </row>
    <row r="27" spans="2:10" ht="15">
      <c r="B27" s="87" t="s">
        <v>64</v>
      </c>
      <c r="C27" s="56">
        <f>'[2]EU IA 2040 - S2.5'!$AI$128</f>
        <v>-1.442400153090059</v>
      </c>
      <c r="D27" s="56">
        <f>'[2]Agora KN2045'!$AD$128</f>
        <v>0</v>
      </c>
      <c r="E27" s="56">
        <f>'[2]DENA KN100'!$AD$128</f>
        <v>-2.0588235294117645</v>
      </c>
      <c r="F27" s="56">
        <f>'[2]BDI Klimapfade 2.0'!$AD$393</f>
        <v>0</v>
      </c>
      <c r="G27" s="56">
        <f>'[2]Agora KN-DE'!$AD$128</f>
        <v>0</v>
      </c>
      <c r="H27" s="56">
        <f>[2]CARESupreme!$AD$128</f>
        <v>0</v>
      </c>
      <c r="I27" s="85">
        <f>[2]CARETech!$AD$128</f>
        <v>0</v>
      </c>
      <c r="J27" s="42"/>
    </row>
    <row r="28" spans="2:10" ht="15">
      <c r="B28" s="82" t="s">
        <v>65</v>
      </c>
      <c r="C28" s="58">
        <f>'[2]EU IA 2040 - S2.5'!$AI$127</f>
        <v>-56.773869034458684</v>
      </c>
      <c r="D28" s="58">
        <f>'[2]Agora KN2045'!$AD$127</f>
        <v>-20</v>
      </c>
      <c r="E28" s="58">
        <f>'[2]DENA KN100'!$AD$127</f>
        <v>0</v>
      </c>
      <c r="F28" s="58">
        <f>'[2]BDI Klimapfade 2.0'!$AD$392</f>
        <v>-19.5</v>
      </c>
      <c r="G28" s="58">
        <f>'[2]Agora KN-DE'!$AD$127</f>
        <v>-2.5</v>
      </c>
      <c r="H28" s="58">
        <f>[2]CARESupreme!$AD$127</f>
        <v>0</v>
      </c>
      <c r="I28" s="83">
        <f>[2]CARETech!$AD$127</f>
        <v>-34.190228893423097</v>
      </c>
      <c r="J28" s="42"/>
    </row>
    <row r="29" spans="2:10" ht="15">
      <c r="B29" s="84" t="s">
        <v>66</v>
      </c>
      <c r="C29" s="56">
        <f t="shared" ref="C29:I29" si="2">SUM(C30:C32)</f>
        <v>0</v>
      </c>
      <c r="D29" s="56">
        <f t="shared" si="2"/>
        <v>0</v>
      </c>
      <c r="E29" s="56">
        <f t="shared" si="2"/>
        <v>-5</v>
      </c>
      <c r="F29" s="56">
        <f t="shared" si="2"/>
        <v>0</v>
      </c>
      <c r="G29" s="56">
        <f t="shared" si="2"/>
        <v>-16.100000000000001</v>
      </c>
      <c r="H29" s="56">
        <f t="shared" si="2"/>
        <v>0</v>
      </c>
      <c r="I29" s="85">
        <f t="shared" si="2"/>
        <v>0</v>
      </c>
      <c r="J29" s="42"/>
    </row>
    <row r="30" spans="2:10" ht="15">
      <c r="B30" s="86" t="s">
        <v>67</v>
      </c>
      <c r="C30" s="58">
        <f>'[2]EU IA 2040 - S2.5'!$AI$1331</f>
        <v>0</v>
      </c>
      <c r="D30" s="58">
        <f>'[2]Agora KN2045'!$AD$130</f>
        <v>0</v>
      </c>
      <c r="E30" s="58">
        <f>'[2]DENA KN100'!$AD$130</f>
        <v>0</v>
      </c>
      <c r="F30" s="58">
        <f>'[2]BDI Klimapfade 2.0'!$AD$395</f>
        <v>0</v>
      </c>
      <c r="G30" s="58">
        <f>'[2]Agora KN-DE'!$AD$130</f>
        <v>0</v>
      </c>
      <c r="H30" s="58">
        <f>[2]CARESupreme!$AD$130</f>
        <v>0</v>
      </c>
      <c r="I30" s="83">
        <f>[2]CARETech!$AD$130</f>
        <v>0</v>
      </c>
      <c r="J30" s="42"/>
    </row>
    <row r="31" spans="2:10" ht="15">
      <c r="B31" s="87" t="s">
        <v>68</v>
      </c>
      <c r="C31" s="56">
        <f>'[2]EU IA 2040 - S2.5'!$AI$131</f>
        <v>0</v>
      </c>
      <c r="D31" s="56">
        <f>'[2]Agora KN2045'!$AD$131</f>
        <v>0</v>
      </c>
      <c r="E31" s="56">
        <f>'[2]DENA KN100'!$AD$131</f>
        <v>0</v>
      </c>
      <c r="F31" s="56">
        <f>'[2]BDI Klimapfade 2.0'!$AD$396</f>
        <v>0</v>
      </c>
      <c r="G31" s="56">
        <f>'[2]Agora KN-DE'!$AD$131</f>
        <v>0</v>
      </c>
      <c r="H31" s="56">
        <f>[2]CARESupreme!$AD$131</f>
        <v>0</v>
      </c>
      <c r="I31" s="85">
        <f>[2]CARETech!$AD$131</f>
        <v>0</v>
      </c>
      <c r="J31" s="42"/>
    </row>
    <row r="32" spans="2:10" ht="15">
      <c r="B32" s="86" t="s">
        <v>69</v>
      </c>
      <c r="C32" s="58">
        <f>'[2]EU IA 2040 - S2.5'!$AI$132</f>
        <v>0</v>
      </c>
      <c r="D32" s="58">
        <f>'[2]Agora KN2045'!$AD$132</f>
        <v>0</v>
      </c>
      <c r="E32" s="58">
        <f>'[2]DENA KN100'!$AD$132</f>
        <v>-5</v>
      </c>
      <c r="F32" s="58">
        <f>'[2]BDI Klimapfade 2.0'!$AD$397</f>
        <v>0</v>
      </c>
      <c r="G32" s="58">
        <f>'[2]Agora KN-DE'!$AD$132</f>
        <v>-16.100000000000001</v>
      </c>
      <c r="H32" s="58">
        <f>[2]CARESupreme!$AD$132</f>
        <v>0</v>
      </c>
      <c r="I32" s="83">
        <f>[2]CARETech!$AD$132</f>
        <v>0</v>
      </c>
      <c r="J32" s="42"/>
    </row>
    <row r="33" spans="1:10" ht="15">
      <c r="B33" s="84" t="s">
        <v>70</v>
      </c>
      <c r="C33" s="56"/>
      <c r="D33" s="56">
        <f>'[2]Agora KN2045'!$AD$144</f>
        <v>7</v>
      </c>
      <c r="E33" s="56">
        <f>'[2]DENA KN100'!$AD$144</f>
        <v>7</v>
      </c>
      <c r="F33" s="56"/>
      <c r="G33" s="56"/>
      <c r="H33" s="56"/>
      <c r="I33" s="85"/>
      <c r="J33" s="42"/>
    </row>
    <row r="34" spans="1:10" ht="15">
      <c r="B34" s="82" t="s">
        <v>71</v>
      </c>
      <c r="C34" s="58">
        <f>-'[2]EU IA 2040 - S2.5'!$AI$141</f>
        <v>147</v>
      </c>
      <c r="D34" s="58">
        <f>'[2]Agora KN2045'!$AD$141</f>
        <v>0</v>
      </c>
      <c r="E34" s="58">
        <f>'[2]DENA KN100'!$AD$141</f>
        <v>0</v>
      </c>
      <c r="F34" s="58"/>
      <c r="G34" s="58">
        <f>'[2]Agora KN-DE'!$AD$141</f>
        <v>0</v>
      </c>
      <c r="H34" s="58">
        <f>[2]CARESupreme!$AD$141</f>
        <v>35.721925421105283</v>
      </c>
      <c r="I34" s="83">
        <f>[2]CARETech!$AD$141</f>
        <v>46.764224038039352</v>
      </c>
      <c r="J34" s="42"/>
    </row>
    <row r="35" spans="1:10" ht="15">
      <c r="B35" s="88" t="s">
        <v>72</v>
      </c>
      <c r="C35" s="67">
        <f>C15-SUM(C16:C21)</f>
        <v>-4.2067150616276194E-6</v>
      </c>
      <c r="D35" s="67">
        <f t="shared" ref="D35:I35" si="3">D15-SUM(D16:D21)</f>
        <v>-0.71789047114169513</v>
      </c>
      <c r="E35" s="67">
        <f t="shared" si="3"/>
        <v>3.1271668854067514E-2</v>
      </c>
      <c r="F35" s="67">
        <f t="shared" si="3"/>
        <v>-19.5</v>
      </c>
      <c r="G35" s="67">
        <f t="shared" si="3"/>
        <v>0</v>
      </c>
      <c r="H35" s="67">
        <f t="shared" si="3"/>
        <v>0</v>
      </c>
      <c r="I35" s="89">
        <f t="shared" si="3"/>
        <v>0</v>
      </c>
      <c r="J35" s="42"/>
    </row>
    <row r="36" spans="1:10" ht="0.75" customHeight="1">
      <c r="B36" s="57"/>
      <c r="C36" s="58"/>
      <c r="D36" s="58"/>
      <c r="E36" s="58"/>
      <c r="F36" s="58"/>
      <c r="G36" s="58"/>
      <c r="H36" s="58"/>
      <c r="I36" s="58"/>
    </row>
    <row r="37" spans="1:10" ht="0.75" customHeight="1">
      <c r="B37" s="55"/>
      <c r="C37" s="56"/>
      <c r="D37" s="56"/>
      <c r="E37" s="56"/>
      <c r="F37" s="56"/>
      <c r="G37" s="56"/>
      <c r="H37" s="56"/>
      <c r="I37" s="56"/>
    </row>
    <row r="38" spans="1:10">
      <c r="B38" s="90" t="s">
        <v>73</v>
      </c>
      <c r="C38" s="91">
        <f>'[2]EU IA 2040 - S2.5'!$AI$13</f>
        <v>591.66257471643326</v>
      </c>
      <c r="D38" s="91">
        <f>'[2]Agora KN2045'!$AD$13</f>
        <v>79.018536227761217</v>
      </c>
      <c r="E38" s="91">
        <f>'[2]DENA KN100'!$AD$13</f>
        <v>87</v>
      </c>
      <c r="F38" s="91">
        <f>'[2]BDI Klimapfade 2.0'!$AD$278</f>
        <v>80</v>
      </c>
      <c r="G38" s="91">
        <f>'[2]Agora KN-DE'!$AD$13</f>
        <v>64.447800000000015</v>
      </c>
      <c r="H38" s="91">
        <f>[2]CARESupreme!$AD$13</f>
        <v>54.312119412205234</v>
      </c>
      <c r="I38" s="92">
        <f>[2]CARETech!$AD$13</f>
        <v>87.833764565937742</v>
      </c>
    </row>
    <row r="39" spans="1:10">
      <c r="B39" s="84" t="s">
        <v>74</v>
      </c>
      <c r="C39" s="56">
        <f>'[2]EU IA 2040 - S2.5'!$AI$15</f>
        <v>402.90200747078387</v>
      </c>
      <c r="D39" s="56">
        <f>'[2]Agora KN2045'!$AD$15</f>
        <v>63.018536227761217</v>
      </c>
      <c r="E39" s="56">
        <f>'[2]DENA KN100'!$AD$15</f>
        <v>70</v>
      </c>
      <c r="F39" s="56">
        <f>'[2]BDI Klimapfade 2.0'!$AD$279</f>
        <v>69</v>
      </c>
      <c r="G39" s="56">
        <f>'[2]Agora KN-DE'!$AD$15</f>
        <v>40.047800000000016</v>
      </c>
      <c r="H39" s="56">
        <f>[2]CARESupreme!$AD$15</f>
        <v>51.711576769265214</v>
      </c>
      <c r="I39" s="85">
        <f>[2]CARETech!$AD$15</f>
        <v>74.896995814316313</v>
      </c>
      <c r="J39" s="43"/>
    </row>
    <row r="40" spans="1:10">
      <c r="B40" s="93" t="s">
        <v>75</v>
      </c>
      <c r="C40" s="94">
        <f>'[2]EU IA 2040 - S2.5'!$AI$17</f>
        <v>-44.197924551600352</v>
      </c>
      <c r="D40" s="94">
        <f>'[2]Agora KN2045'!$AD$17</f>
        <v>-5.5375558413904802</v>
      </c>
      <c r="E40" s="94">
        <f>'[2]DENA KN100'!$AD$17</f>
        <v>7.1465533100842222</v>
      </c>
      <c r="F40" s="94">
        <f>'[2]BDI Klimapfade 2.0'!$AD$281</f>
        <v>10</v>
      </c>
      <c r="G40" s="94">
        <f>'[2]Agora KN-DE'!$AD$17</f>
        <v>-31.152199999999986</v>
      </c>
      <c r="H40" s="94">
        <f>[2]CARESupreme!$AD$17</f>
        <v>-10.096620552021818</v>
      </c>
      <c r="I40" s="95">
        <f>[2]CARETech!$AD$17</f>
        <v>-8.8297385490886029</v>
      </c>
      <c r="J40" s="43"/>
    </row>
    <row r="41" spans="1:10">
      <c r="I41" s="96" t="s">
        <v>76</v>
      </c>
      <c r="J41" s="43"/>
    </row>
    <row r="42" spans="1:10" ht="13.5" thickBot="1">
      <c r="B42" s="98"/>
      <c r="C42" s="98"/>
      <c r="D42" s="98"/>
      <c r="E42" s="98"/>
      <c r="F42" s="98"/>
      <c r="G42" s="98"/>
      <c r="H42" s="98"/>
      <c r="I42" s="98"/>
    </row>
    <row r="43" spans="1:10" ht="24" customHeight="1">
      <c r="B43" s="124" t="s">
        <v>77</v>
      </c>
      <c r="C43" s="97"/>
      <c r="D43" s="97"/>
      <c r="E43" s="97"/>
      <c r="F43" s="97"/>
      <c r="G43" s="97"/>
      <c r="H43" s="97"/>
      <c r="I43" s="97"/>
    </row>
    <row r="44" spans="1:10" ht="115.5" customHeight="1">
      <c r="A44" s="122"/>
      <c r="B44" s="57" t="s">
        <v>35</v>
      </c>
      <c r="C44" s="153" t="s">
        <v>78</v>
      </c>
      <c r="D44" s="154"/>
      <c r="E44" s="154"/>
      <c r="F44" s="154"/>
      <c r="G44" s="154"/>
      <c r="H44" s="154"/>
      <c r="I44" s="155"/>
    </row>
    <row r="45" spans="1:10" ht="108.75" customHeight="1">
      <c r="A45" s="122"/>
      <c r="B45" s="55" t="s">
        <v>36</v>
      </c>
      <c r="C45" s="157" t="s">
        <v>79</v>
      </c>
      <c r="D45" s="151"/>
      <c r="E45" s="151"/>
      <c r="F45" s="151"/>
      <c r="G45" s="151"/>
      <c r="H45" s="151"/>
      <c r="I45" s="151"/>
      <c r="J45" s="123"/>
    </row>
    <row r="46" spans="1:10" ht="67.5" customHeight="1">
      <c r="A46" s="122"/>
      <c r="B46" s="57" t="s">
        <v>37</v>
      </c>
      <c r="C46" s="158" t="s">
        <v>80</v>
      </c>
      <c r="D46" s="151"/>
      <c r="E46" s="151"/>
      <c r="F46" s="151"/>
      <c r="G46" s="151"/>
      <c r="H46" s="151"/>
      <c r="I46" s="151"/>
      <c r="J46" s="123"/>
    </row>
    <row r="47" spans="1:10" ht="62.25" customHeight="1">
      <c r="A47" s="122"/>
      <c r="B47" s="55" t="s">
        <v>38</v>
      </c>
      <c r="C47" s="157" t="s">
        <v>81</v>
      </c>
      <c r="D47" s="151"/>
      <c r="E47" s="151"/>
      <c r="F47" s="151"/>
      <c r="G47" s="151"/>
      <c r="H47" s="151"/>
      <c r="I47" s="151"/>
      <c r="J47" s="123"/>
    </row>
    <row r="48" spans="1:10" ht="80.25" customHeight="1">
      <c r="A48" s="122"/>
      <c r="B48" s="57" t="s">
        <v>39</v>
      </c>
      <c r="C48" s="158" t="s">
        <v>82</v>
      </c>
      <c r="D48" s="151"/>
      <c r="E48" s="151"/>
      <c r="F48" s="151"/>
      <c r="G48" s="151"/>
      <c r="H48" s="151"/>
      <c r="I48" s="151"/>
      <c r="J48" s="123"/>
    </row>
    <row r="49" spans="1:10" ht="44.25" customHeight="1">
      <c r="A49" s="122"/>
      <c r="B49" s="55" t="s">
        <v>40</v>
      </c>
      <c r="C49" s="157" t="s">
        <v>83</v>
      </c>
      <c r="D49" s="151"/>
      <c r="E49" s="151"/>
      <c r="F49" s="151"/>
      <c r="G49" s="151"/>
      <c r="H49" s="151"/>
      <c r="I49" s="152"/>
      <c r="J49" s="123"/>
    </row>
    <row r="50" spans="1:10" ht="44.25" customHeight="1">
      <c r="A50" s="122"/>
      <c r="B50" s="93" t="s">
        <v>41</v>
      </c>
      <c r="C50" s="159"/>
      <c r="D50" s="145"/>
      <c r="E50" s="145"/>
      <c r="F50" s="145"/>
      <c r="G50" s="145"/>
      <c r="H50" s="145"/>
      <c r="I50" s="146"/>
      <c r="J50" s="123"/>
    </row>
    <row r="52" spans="1:10" ht="13.5" thickBot="1">
      <c r="B52" s="98"/>
      <c r="C52" s="98"/>
      <c r="D52" s="98"/>
      <c r="E52" s="98"/>
      <c r="F52" s="98"/>
      <c r="G52" s="98"/>
      <c r="H52" s="98"/>
      <c r="I52" s="98"/>
    </row>
    <row r="53" spans="1:10" ht="24" customHeight="1">
      <c r="B53" s="133" t="s">
        <v>84</v>
      </c>
      <c r="C53" s="97"/>
      <c r="D53" s="97"/>
      <c r="E53" s="97"/>
      <c r="F53" s="97"/>
      <c r="G53" s="97"/>
      <c r="H53" s="97"/>
      <c r="I53" s="97"/>
    </row>
    <row r="54" spans="1:10" ht="102" customHeight="1">
      <c r="B54" s="134" t="s">
        <v>11</v>
      </c>
      <c r="C54" s="156" t="s">
        <v>85</v>
      </c>
      <c r="D54" s="154"/>
      <c r="E54" s="154"/>
      <c r="F54" s="154"/>
      <c r="G54" s="154"/>
      <c r="H54" s="154"/>
      <c r="I54" s="155"/>
    </row>
    <row r="55" spans="1:10" ht="93" customHeight="1">
      <c r="B55" s="135" t="s">
        <v>13</v>
      </c>
      <c r="C55" s="150" t="s">
        <v>86</v>
      </c>
      <c r="D55" s="151"/>
      <c r="E55" s="151"/>
      <c r="F55" s="151"/>
      <c r="G55" s="151"/>
      <c r="H55" s="151"/>
      <c r="I55" s="152"/>
    </row>
    <row r="56" spans="1:10" ht="88.5" customHeight="1">
      <c r="B56" s="136" t="s">
        <v>15</v>
      </c>
      <c r="C56" s="147" t="s">
        <v>87</v>
      </c>
      <c r="D56" s="148"/>
      <c r="E56" s="148"/>
      <c r="F56" s="148"/>
      <c r="G56" s="148"/>
      <c r="H56" s="148"/>
      <c r="I56" s="149"/>
    </row>
    <row r="57" spans="1:10" ht="79.5" customHeight="1">
      <c r="B57" s="135" t="s">
        <v>17</v>
      </c>
      <c r="C57" s="150" t="s">
        <v>88</v>
      </c>
      <c r="D57" s="151"/>
      <c r="E57" s="151"/>
      <c r="F57" s="151"/>
      <c r="G57" s="151"/>
      <c r="H57" s="151"/>
      <c r="I57" s="152"/>
    </row>
    <row r="58" spans="1:10" ht="120" customHeight="1">
      <c r="B58" s="136" t="s">
        <v>19</v>
      </c>
      <c r="C58" s="147" t="s">
        <v>89</v>
      </c>
      <c r="D58" s="148"/>
      <c r="E58" s="148"/>
      <c r="F58" s="148"/>
      <c r="G58" s="148"/>
      <c r="H58" s="148"/>
      <c r="I58" s="149"/>
    </row>
    <row r="59" spans="1:10" ht="25.5" customHeight="1">
      <c r="B59" s="135" t="s">
        <v>21</v>
      </c>
      <c r="C59" s="150" t="s">
        <v>90</v>
      </c>
      <c r="D59" s="151"/>
      <c r="E59" s="151"/>
      <c r="F59" s="151"/>
      <c r="G59" s="151"/>
      <c r="H59" s="151"/>
      <c r="I59" s="152"/>
    </row>
    <row r="60" spans="1:10" ht="116.25" customHeight="1">
      <c r="B60" s="136" t="s">
        <v>23</v>
      </c>
      <c r="C60" s="147" t="s">
        <v>89</v>
      </c>
      <c r="D60" s="148"/>
      <c r="E60" s="148"/>
      <c r="F60" s="148"/>
      <c r="G60" s="148"/>
      <c r="H60" s="148"/>
      <c r="I60" s="149"/>
    </row>
    <row r="61" spans="1:10" ht="26.25" customHeight="1">
      <c r="B61" s="135" t="s">
        <v>25</v>
      </c>
      <c r="C61" s="150" t="s">
        <v>91</v>
      </c>
      <c r="D61" s="151"/>
      <c r="E61" s="151"/>
      <c r="F61" s="151"/>
      <c r="G61" s="151"/>
      <c r="H61" s="151"/>
      <c r="I61" s="152"/>
    </row>
    <row r="62" spans="1:10" ht="22.5" customHeight="1">
      <c r="B62" s="136" t="s">
        <v>27</v>
      </c>
      <c r="C62" s="147" t="s">
        <v>92</v>
      </c>
      <c r="D62" s="148"/>
      <c r="E62" s="148"/>
      <c r="F62" s="148"/>
      <c r="G62" s="148"/>
      <c r="H62" s="148"/>
      <c r="I62" s="149"/>
    </row>
    <row r="63" spans="1:10" ht="104.25" customHeight="1">
      <c r="B63" s="137" t="s">
        <v>29</v>
      </c>
      <c r="C63" s="144" t="s">
        <v>93</v>
      </c>
      <c r="D63" s="145"/>
      <c r="E63" s="145"/>
      <c r="F63" s="145"/>
      <c r="G63" s="145"/>
      <c r="H63" s="145"/>
      <c r="I63" s="146"/>
    </row>
  </sheetData>
  <sheetProtection algorithmName="SHA-512" hashValue="Pv7W1K8kX5vGcvy/zkXVUverOxH8Oc/UdPCKMwjdo5tQUI577SQhjnRPDj7JCXh+8ut0TBRCegmz2Li4KmZ2iA==" saltValue="YFxeUzAfxzgJiVsxLmOD5g==" spinCount="100000" sheet="1" objects="1" scenarios="1"/>
  <mergeCells count="16">
    <mergeCell ref="C44:I44"/>
    <mergeCell ref="C54:I54"/>
    <mergeCell ref="C55:I55"/>
    <mergeCell ref="C56:I56"/>
    <mergeCell ref="C57:I57"/>
    <mergeCell ref="C45:I45"/>
    <mergeCell ref="C46:I46"/>
    <mergeCell ref="C49:I50"/>
    <mergeCell ref="C48:I48"/>
    <mergeCell ref="C47:I47"/>
    <mergeCell ref="C63:I63"/>
    <mergeCell ref="C58:I58"/>
    <mergeCell ref="C59:I59"/>
    <mergeCell ref="C60:I60"/>
    <mergeCell ref="C61:I61"/>
    <mergeCell ref="C62:I62"/>
  </mergeCells>
  <pageMargins left="0.7" right="0.7" top="0.78740157499999996" bottom="0.78740157499999996" header="0.3" footer="0.3"/>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pageSetUpPr fitToPage="1"/>
  </sheetPr>
  <dimension ref="A1:X35"/>
  <sheetViews>
    <sheetView workbookViewId="0" xr3:uid="{274F5AE0-5452-572F-8038-C13FFDA59D49}"/>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A14" s="25"/>
      <c r="B14" s="26"/>
      <c r="C14" s="25"/>
      <c r="D14" s="25"/>
      <c r="E14" s="25"/>
      <c r="F14" s="25"/>
      <c r="G14" s="25"/>
      <c r="H14" s="25"/>
      <c r="I14" s="25"/>
      <c r="J14" s="25"/>
      <c r="K14" s="25"/>
      <c r="L14" s="25"/>
      <c r="M14" s="25"/>
      <c r="N14" s="25"/>
      <c r="O14" s="25"/>
      <c r="P14" s="19"/>
      <c r="Q14" s="20"/>
      <c r="R14" s="20"/>
      <c r="S14" s="20"/>
      <c r="T14" s="20"/>
      <c r="U14" s="20"/>
      <c r="V14" s="20"/>
      <c r="W14" s="20"/>
      <c r="X14" s="22"/>
    </row>
    <row r="15" spans="1:24" ht="16.5" customHeight="1">
      <c r="A15" s="25"/>
      <c r="B15" s="26"/>
      <c r="C15" s="25"/>
      <c r="D15" s="25"/>
      <c r="E15" s="25"/>
      <c r="F15" s="25"/>
      <c r="G15" s="25"/>
      <c r="H15" s="25"/>
      <c r="I15" s="25"/>
      <c r="J15" s="25"/>
      <c r="K15" s="25"/>
      <c r="L15" s="25"/>
      <c r="M15" s="25"/>
      <c r="N15" s="25"/>
      <c r="O15" s="25"/>
      <c r="P15" s="19"/>
      <c r="Q15" s="20"/>
      <c r="R15" s="21" t="s">
        <v>197</v>
      </c>
      <c r="S15" s="20"/>
      <c r="T15" s="20"/>
      <c r="U15" s="21" t="s">
        <v>197</v>
      </c>
      <c r="V15" s="20"/>
      <c r="W15" s="20"/>
      <c r="X15" s="22"/>
    </row>
    <row r="16" spans="1:24" ht="16.5" customHeight="1">
      <c r="A16" s="25"/>
      <c r="B16" s="26"/>
      <c r="C16" s="25"/>
      <c r="D16" s="25"/>
      <c r="E16" s="25"/>
      <c r="F16" s="25"/>
      <c r="G16" s="25"/>
      <c r="H16" s="25"/>
      <c r="I16" s="25"/>
      <c r="J16" s="25"/>
      <c r="K16" s="25"/>
      <c r="L16" s="25"/>
      <c r="M16" s="25"/>
      <c r="N16" s="25"/>
      <c r="O16" s="25"/>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c r="A27" s="25"/>
      <c r="B27" s="25"/>
      <c r="C27" s="25"/>
      <c r="D27" s="25"/>
      <c r="E27" s="25"/>
      <c r="F27" s="25"/>
      <c r="G27" s="25"/>
      <c r="H27" s="25"/>
      <c r="I27" s="25"/>
      <c r="J27" s="25"/>
      <c r="K27" s="25"/>
      <c r="L27" s="25"/>
      <c r="M27" s="25"/>
      <c r="N27" s="25"/>
      <c r="O27" s="25"/>
    </row>
    <row r="28" spans="1:24" ht="6" customHeight="1">
      <c r="A28" s="36"/>
      <c r="B28" s="36"/>
      <c r="C28" s="36"/>
      <c r="D28" s="37"/>
      <c r="E28" s="37"/>
      <c r="F28" s="37"/>
      <c r="G28" s="37"/>
      <c r="H28" s="37"/>
      <c r="I28" s="37"/>
      <c r="J28" s="37"/>
      <c r="K28" s="37"/>
      <c r="L28" s="37"/>
      <c r="M28" s="37"/>
      <c r="N28" s="37"/>
      <c r="O28" s="37"/>
    </row>
    <row r="29" spans="1:24" ht="4.5" customHeight="1">
      <c r="A29" s="36"/>
      <c r="B29" s="36"/>
      <c r="C29" s="36"/>
      <c r="D29" s="37"/>
      <c r="E29" s="37"/>
      <c r="F29" s="37"/>
      <c r="G29" s="37"/>
      <c r="H29" s="37"/>
      <c r="I29" s="37"/>
      <c r="J29" s="37"/>
      <c r="K29" s="37"/>
      <c r="L29" s="37"/>
      <c r="M29" s="37"/>
      <c r="N29" s="37"/>
      <c r="O29" s="37"/>
    </row>
    <row r="30" spans="1:24" ht="6" customHeight="1">
      <c r="A30" s="36"/>
      <c r="B30" s="36"/>
      <c r="C30" s="36"/>
      <c r="D30" s="37"/>
      <c r="E30" s="37"/>
      <c r="F30" s="37"/>
      <c r="G30" s="37"/>
      <c r="H30" s="37"/>
      <c r="I30" s="37"/>
      <c r="J30" s="37"/>
      <c r="K30" s="37"/>
      <c r="L30" s="37"/>
      <c r="M30" s="37"/>
      <c r="N30" s="37"/>
      <c r="O30" s="37"/>
    </row>
    <row r="31" spans="1:24" ht="6.75" customHeight="1">
      <c r="A31" s="25"/>
      <c r="B31" s="25"/>
      <c r="C31" s="25"/>
      <c r="D31" s="25"/>
      <c r="E31" s="25"/>
      <c r="F31" s="25"/>
      <c r="G31" s="25"/>
      <c r="H31" s="25"/>
      <c r="I31" s="25"/>
      <c r="J31" s="25"/>
      <c r="K31" s="25"/>
      <c r="L31" s="25"/>
      <c r="M31" s="25"/>
      <c r="N31" s="25"/>
      <c r="O31" s="25"/>
    </row>
    <row r="32" spans="1:24" ht="4.5" customHeight="1">
      <c r="A32" s="25"/>
      <c r="B32" s="25"/>
      <c r="C32" s="25"/>
      <c r="D32" s="25"/>
      <c r="E32" s="25"/>
      <c r="F32" s="25"/>
      <c r="G32" s="38"/>
      <c r="H32" s="38"/>
      <c r="I32" s="38"/>
      <c r="J32" s="38"/>
      <c r="K32" s="38"/>
      <c r="L32" s="25"/>
      <c r="M32" s="25"/>
      <c r="N32" s="25"/>
      <c r="O32" s="25"/>
    </row>
    <row r="33" spans="1:15" ht="18" customHeight="1">
      <c r="A33" s="39"/>
      <c r="B33" s="39"/>
      <c r="C33" s="39"/>
      <c r="D33" s="39"/>
      <c r="E33" s="39"/>
      <c r="F33" s="38"/>
      <c r="G33" s="38"/>
      <c r="H33" s="38"/>
      <c r="I33" s="38"/>
      <c r="J33" s="38"/>
      <c r="K33" s="38"/>
      <c r="L33" s="25"/>
      <c r="M33" s="25"/>
      <c r="N33" s="25"/>
      <c r="O33" s="25"/>
    </row>
    <row r="34" spans="1:15">
      <c r="A34" s="39"/>
      <c r="B34" s="39"/>
      <c r="C34" s="39"/>
      <c r="D34" s="39"/>
      <c r="E34" s="39"/>
      <c r="F34" s="38"/>
      <c r="G34" s="38"/>
      <c r="H34" s="38"/>
      <c r="I34" s="38"/>
      <c r="J34" s="38"/>
      <c r="K34" s="38"/>
      <c r="L34" s="25"/>
      <c r="M34" s="25"/>
      <c r="N34" s="25"/>
      <c r="O34" s="25"/>
    </row>
    <row r="35" spans="1:15">
      <c r="A35" s="35"/>
      <c r="B35" s="35"/>
      <c r="C35" s="35"/>
      <c r="D35" s="35"/>
      <c r="E35" s="35"/>
      <c r="F35" s="34"/>
      <c r="G35" s="34"/>
      <c r="H35" s="34"/>
      <c r="I35" s="34"/>
      <c r="J35" s="34"/>
      <c r="K35" s="34"/>
    </row>
  </sheetData>
  <sheetProtection selectLockedCells="1"/>
  <mergeCells count="11">
    <mergeCell ref="P2:X2"/>
    <mergeCell ref="D20:D21"/>
    <mergeCell ref="F20:F21"/>
    <mergeCell ref="H20:H21"/>
    <mergeCell ref="J20:J21"/>
    <mergeCell ref="L20:L21"/>
    <mergeCell ref="D23:D24"/>
    <mergeCell ref="F23:F24"/>
    <mergeCell ref="H23:H24"/>
    <mergeCell ref="J23:J24"/>
    <mergeCell ref="L23:L24"/>
  </mergeCells>
  <printOptions horizontalCentered="1"/>
  <pageMargins left="0" right="0"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A22E6-F88F-43A1-B73D-A8FF256E1AC9}">
  <dimension ref="A2:H20"/>
  <sheetViews>
    <sheetView zoomScale="115" zoomScaleNormal="115" workbookViewId="0" xr3:uid="{B482D432-0A48-5214-AC20-31302D23839C}">
      <selection activeCell="B27" sqref="B27"/>
    </sheetView>
  </sheetViews>
  <sheetFormatPr defaultColWidth="11.42578125" defaultRowHeight="12.75"/>
  <cols>
    <col min="1" max="1" width="5.5703125" style="99" customWidth="1"/>
    <col min="2" max="2" width="31.5703125" style="99" customWidth="1"/>
    <col min="3" max="8" width="13.85546875" style="99" customWidth="1"/>
    <col min="9" max="16384" width="11.42578125" style="99"/>
  </cols>
  <sheetData>
    <row r="2" spans="2:8">
      <c r="B2" s="112"/>
    </row>
    <row r="3" spans="2:8" ht="14.25" customHeight="1"/>
    <row r="4" spans="2:8" ht="22.5" customHeight="1">
      <c r="B4" s="111" t="s">
        <v>94</v>
      </c>
      <c r="C4" s="111"/>
      <c r="D4" s="111"/>
      <c r="E4" s="111"/>
      <c r="F4" s="111"/>
      <c r="G4" s="111"/>
      <c r="H4" s="111"/>
    </row>
    <row r="5" spans="2:8" ht="24">
      <c r="B5" s="110"/>
      <c r="C5" s="110" t="s">
        <v>36</v>
      </c>
      <c r="D5" s="109" t="s">
        <v>37</v>
      </c>
      <c r="E5" s="110" t="s">
        <v>38</v>
      </c>
      <c r="F5" s="109" t="s">
        <v>39</v>
      </c>
      <c r="G5" s="109" t="s">
        <v>40</v>
      </c>
      <c r="H5" s="109" t="s">
        <v>41</v>
      </c>
    </row>
    <row r="6" spans="2:8">
      <c r="B6" s="106" t="str">
        <f>'[1]DataGraph (2)'!L6</f>
        <v>Energiewirtschaft</v>
      </c>
      <c r="C6" s="105">
        <f>'[1]DataGraph (2)'!M6</f>
        <v>3.6545227651493786</v>
      </c>
      <c r="D6" s="105">
        <f>'[1]DataGraph (2)'!N6</f>
        <v>2</v>
      </c>
      <c r="E6" s="105">
        <f>'[1]DataGraph (2)'!O6</f>
        <v>2</v>
      </c>
      <c r="F6" s="105">
        <f>'[1]DataGraph (2)'!P6</f>
        <v>2.3710415005417116</v>
      </c>
      <c r="G6" s="105">
        <f>'[1]DataGraph (2)'!Q6</f>
        <v>5.1756011524320584</v>
      </c>
      <c r="H6" s="105">
        <f>'[1]DataGraph (2)'!R6</f>
        <v>8.903508607668277</v>
      </c>
    </row>
    <row r="7" spans="2:8">
      <c r="B7" s="104" t="str">
        <f>'[1]DataGraph (2)'!L7</f>
        <v>Industrie</v>
      </c>
      <c r="C7" s="103">
        <f>'[1]DataGraph (2)'!M7</f>
        <v>13.892983990011539</v>
      </c>
      <c r="D7" s="103">
        <f>'[1]DataGraph (2)'!N7</f>
        <v>23</v>
      </c>
      <c r="E7" s="103">
        <f>'[1]DataGraph (2)'!O7</f>
        <v>19</v>
      </c>
      <c r="F7" s="103">
        <f>'[1]DataGraph (2)'!P7</f>
        <v>11.376758499458303</v>
      </c>
      <c r="G7" s="103">
        <f>'[1]DataGraph (2)'!Q7</f>
        <v>16.295962599798219</v>
      </c>
      <c r="H7" s="103">
        <f>'[1]DataGraph (2)'!R7</f>
        <v>18.324010059462587</v>
      </c>
    </row>
    <row r="8" spans="2:8">
      <c r="B8" s="106" t="str">
        <f>'[1]DataGraph (2)'!L8</f>
        <v>Inländischer Verkehr</v>
      </c>
      <c r="C8" s="105">
        <f>'[1]DataGraph (2)'!M8</f>
        <v>2.7921055087240382E-2</v>
      </c>
      <c r="D8" s="105">
        <f>'[1]DataGraph (2)'!N8</f>
        <v>0</v>
      </c>
      <c r="E8" s="105">
        <f>'[1]DataGraph (2)'!O8</f>
        <v>0</v>
      </c>
      <c r="F8" s="105">
        <f>'[1]DataGraph (2)'!P8</f>
        <v>0.6</v>
      </c>
      <c r="G8" s="105">
        <f>'[1]DataGraph (2)'!Q8</f>
        <v>3.8875896156994054</v>
      </c>
      <c r="H8" s="105">
        <f>'[1]DataGraph (2)'!R8</f>
        <v>7.7117249727904387</v>
      </c>
    </row>
    <row r="9" spans="2:8">
      <c r="B9" s="104" t="str">
        <f>'[1]DataGraph (2)'!L9</f>
        <v>Gebäude</v>
      </c>
      <c r="C9" s="103">
        <f>'[1]DataGraph (2)'!M9</f>
        <v>2.5872389760644614</v>
      </c>
      <c r="D9" s="103">
        <f>'[1]DataGraph (2)'!N9</f>
        <v>2.1</v>
      </c>
      <c r="E9" s="103">
        <f>'[1]DataGraph (2)'!O9</f>
        <v>0</v>
      </c>
      <c r="F9" s="103">
        <f>'[1]DataGraph (2)'!P9</f>
        <v>0.8</v>
      </c>
      <c r="G9" s="103">
        <f>'[1]DataGraph (2)'!Q9</f>
        <v>0.27127755005149101</v>
      </c>
      <c r="H9" s="103">
        <f>'[1]DataGraph (2)'!R9</f>
        <v>0.91365387216878469</v>
      </c>
    </row>
    <row r="10" spans="2:8">
      <c r="B10" s="106" t="str">
        <f>'[1]DataGraph (2)'!L10</f>
        <v>Landwirtschaft</v>
      </c>
      <c r="C10" s="105">
        <f>'[1]DataGraph (2)'!M10</f>
        <v>40.740340843913465</v>
      </c>
      <c r="D10" s="105">
        <f>'[1]DataGraph (2)'!N10</f>
        <v>40.740340843913465</v>
      </c>
      <c r="E10" s="105">
        <f>'[1]DataGraph (2)'!O10</f>
        <v>45</v>
      </c>
      <c r="F10" s="105">
        <f>'[1]DataGraph (2)'!P10</f>
        <v>23</v>
      </c>
      <c r="G10" s="105">
        <f>'[1]DataGraph (2)'!Q10</f>
        <v>23.19838909205556</v>
      </c>
      <c r="H10" s="105">
        <f>'[1]DataGraph (2)'!R10</f>
        <v>35.88606966524604</v>
      </c>
    </row>
    <row r="11" spans="2:8">
      <c r="B11" s="104" t="str">
        <f>'[1]DataGraph (2)'!L11</f>
        <v>Abfallwirtschaft</v>
      </c>
      <c r="C11" s="103">
        <f>'[1]DataGraph (2)'!M11</f>
        <v>2.1155285975351341</v>
      </c>
      <c r="D11" s="103">
        <f>'[1]DataGraph (2)'!N11</f>
        <v>2.1155285975351341</v>
      </c>
      <c r="E11" s="103">
        <f>'[1]DataGraph (2)'!O11</f>
        <v>3</v>
      </c>
      <c r="F11" s="103">
        <f>'[1]DataGraph (2)'!P11</f>
        <v>1.9</v>
      </c>
      <c r="G11" s="103">
        <f>'[1]DataGraph (2)'!Q11</f>
        <v>2.8827567592284811</v>
      </c>
      <c r="H11" s="103">
        <f>'[1]DataGraph (2)'!R11</f>
        <v>3.1580286369801862</v>
      </c>
    </row>
    <row r="12" spans="2:8">
      <c r="B12" s="106" t="str">
        <f>'[1]DataGraph (2)'!L12</f>
        <v>FoCCS inkl. CCU mittelfristig</v>
      </c>
      <c r="C12" s="105">
        <f>'[1]DataGraph (2)'!M12</f>
        <v>16</v>
      </c>
      <c r="D12" s="105">
        <f>'[1]DataGraph (2)'!N12</f>
        <v>17</v>
      </c>
      <c r="E12" s="105">
        <f>'[1]DataGraph (2)'!O12</f>
        <v>11</v>
      </c>
      <c r="F12" s="105">
        <f>'[1]DataGraph (2)'!P12</f>
        <v>24.400000000000002</v>
      </c>
      <c r="G12" s="105">
        <f>'[1]DataGraph (2)'!Q12</f>
        <v>2.6005426429400234</v>
      </c>
      <c r="H12" s="105">
        <f>'[1]DataGraph (2)'!R12</f>
        <v>12.936768751621431</v>
      </c>
    </row>
    <row r="13" spans="2:8">
      <c r="B13" s="104" t="str">
        <f>'[1]DataGraph (2)'!L13</f>
        <v>Netto LULUCF</v>
      </c>
      <c r="C13" s="103">
        <f>'[1]DataGraph (2)'!M13</f>
        <v>-11.346731212008843</v>
      </c>
      <c r="D13" s="103">
        <f>'[1]DataGraph (2)'!N13</f>
        <v>-40.853446689915778</v>
      </c>
      <c r="E13" s="103">
        <f>'[1]DataGraph (2)'!O13</f>
        <v>-19.5</v>
      </c>
      <c r="F13" s="103">
        <f>'[1]DataGraph (2)'!P13</f>
        <v>-34.85313987419817</v>
      </c>
      <c r="G13" s="103">
        <f>'[1]DataGraph (2)'!Q13</f>
        <v>-55.908071907462237</v>
      </c>
      <c r="H13" s="103">
        <f>'[1]DataGraph (2)'!R13</f>
        <v>-24.527109832431762</v>
      </c>
    </row>
    <row r="14" spans="2:8">
      <c r="B14" s="106" t="str">
        <f>'[1]DataGraph (2)'!L14</f>
        <v>B(E)CCS incl BCCU mittelfristig</v>
      </c>
      <c r="C14" s="105">
        <f>'[1]DataGraph (2)'!M14</f>
        <v>-37.209360857142855</v>
      </c>
      <c r="D14" s="105">
        <f>'[1]DataGraph (2)'!N14</f>
        <v>-17</v>
      </c>
      <c r="E14" s="105">
        <f>'[1]DataGraph (2)'!O14</f>
        <v>-20</v>
      </c>
      <c r="F14" s="105">
        <f>'[1]DataGraph (2)'!P14</f>
        <v>-17.600000000000001</v>
      </c>
      <c r="G14" s="105">
        <f>'[1]DataGraph (2)'!Q14</f>
        <v>-5.9001254138247949</v>
      </c>
      <c r="H14" s="105">
        <f>'[1]DataGraph (2)'!R14</f>
        <v>-25.009395637550057</v>
      </c>
    </row>
    <row r="15" spans="2:8">
      <c r="B15" s="104" t="str">
        <f>'[1]DataGraph (2)'!L15</f>
        <v>DACCS</v>
      </c>
      <c r="C15" s="103">
        <f>'[1]DataGraph (2)'!M15</f>
        <v>-20</v>
      </c>
      <c r="D15" s="103">
        <f>'[1]DataGraph (2)'!N15</f>
        <v>0</v>
      </c>
      <c r="E15" s="103">
        <f>'[1]DataGraph (2)'!O15</f>
        <v>-19.5</v>
      </c>
      <c r="F15" s="103">
        <f>'[1]DataGraph (2)'!P15</f>
        <v>-2.5</v>
      </c>
      <c r="G15" s="103">
        <f>'[1]DataGraph (2)'!Q15</f>
        <v>0</v>
      </c>
      <c r="H15" s="103">
        <f>'[1]DataGraph (2)'!R15</f>
        <v>-34.190228893423097</v>
      </c>
    </row>
    <row r="16" spans="2:8">
      <c r="B16" s="108" t="str">
        <f>'[1]DataGraph (2)'!L16</f>
        <v>Sonstiges CDR</v>
      </c>
      <c r="C16" s="107">
        <f>'[1]DataGraph (2)'!M16</f>
        <v>0</v>
      </c>
      <c r="D16" s="107">
        <f>'[1]DataGraph (2)'!N16</f>
        <v>-5</v>
      </c>
      <c r="E16" s="107">
        <f>'[1]DataGraph (2)'!O16</f>
        <v>0</v>
      </c>
      <c r="F16" s="107">
        <f>'[1]DataGraph (2)'!P16</f>
        <v>-16.100000000000001</v>
      </c>
      <c r="G16" s="107">
        <f>'[1]DataGraph (2)'!Q16</f>
        <v>0</v>
      </c>
      <c r="H16" s="107">
        <f>'[1]DataGraph (2)'!R16</f>
        <v>0</v>
      </c>
    </row>
    <row r="17" spans="1:8">
      <c r="B17" s="104" t="s">
        <v>73</v>
      </c>
      <c r="C17" s="103">
        <f t="shared" ref="C17:H17" si="0">C18+C12</f>
        <v>79.018536227761217</v>
      </c>
      <c r="D17" s="103">
        <f t="shared" si="0"/>
        <v>81.955869441448598</v>
      </c>
      <c r="E17" s="103">
        <f t="shared" si="0"/>
        <v>80</v>
      </c>
      <c r="F17" s="103">
        <f t="shared" si="0"/>
        <v>48.347800000000014</v>
      </c>
      <c r="G17" s="103">
        <f t="shared" si="0"/>
        <v>54.312119412205234</v>
      </c>
      <c r="H17" s="103">
        <f t="shared" si="0"/>
        <v>87.833764565937742</v>
      </c>
    </row>
    <row r="18" spans="1:8">
      <c r="B18" s="106" t="s">
        <v>95</v>
      </c>
      <c r="C18" s="105">
        <f t="shared" ref="C18:H18" si="1">C19-SUM(C13:C15)</f>
        <v>63.018536227761217</v>
      </c>
      <c r="D18" s="105">
        <f t="shared" si="1"/>
        <v>64.955869441448598</v>
      </c>
      <c r="E18" s="105">
        <f t="shared" si="1"/>
        <v>69</v>
      </c>
      <c r="F18" s="105">
        <f t="shared" si="1"/>
        <v>23.947800000000012</v>
      </c>
      <c r="G18" s="105">
        <f t="shared" si="1"/>
        <v>51.711576769265214</v>
      </c>
      <c r="H18" s="105">
        <f t="shared" si="1"/>
        <v>74.896995814316313</v>
      </c>
    </row>
    <row r="19" spans="1:8" ht="18.75" customHeight="1">
      <c r="A19" s="101"/>
      <c r="B19" s="104" t="s">
        <v>96</v>
      </c>
      <c r="C19" s="103">
        <f t="shared" ref="C19:H19" si="2">SUM(C6:C16)-C12</f>
        <v>-5.5375558413904855</v>
      </c>
      <c r="D19" s="103">
        <f t="shared" si="2"/>
        <v>7.1024227515328207</v>
      </c>
      <c r="E19" s="103">
        <f t="shared" si="2"/>
        <v>10</v>
      </c>
      <c r="F19" s="103">
        <f t="shared" si="2"/>
        <v>-31.00533987419816</v>
      </c>
      <c r="G19" s="103">
        <f t="shared" si="2"/>
        <v>-10.09662055202182</v>
      </c>
      <c r="H19" s="103">
        <f t="shared" si="2"/>
        <v>-8.8297385490886047</v>
      </c>
    </row>
    <row r="20" spans="1:8" ht="14.25" customHeight="1">
      <c r="A20" s="101"/>
      <c r="B20" s="102" t="s">
        <v>97</v>
      </c>
      <c r="C20" s="101"/>
      <c r="D20" s="101"/>
      <c r="E20" s="101"/>
      <c r="F20" s="101"/>
      <c r="G20" s="101"/>
      <c r="H20" s="100" t="s">
        <v>98</v>
      </c>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9EEDB-9A4D-46BE-93F6-1C6B069F31B6}">
  <dimension ref="A1:AB96"/>
  <sheetViews>
    <sheetView zoomScale="85" zoomScaleNormal="85" workbookViewId="0" xr3:uid="{2E203195-8A9F-50A3-A962-5A75ACE436A8}">
      <selection activeCell="B27" sqref="B27"/>
    </sheetView>
  </sheetViews>
  <sheetFormatPr defaultColWidth="11.42578125" defaultRowHeight="12.75"/>
  <cols>
    <col min="2" max="2" width="30.28515625" customWidth="1"/>
    <col min="3" max="3" width="18.28515625" bestFit="1" customWidth="1"/>
    <col min="11" max="11" width="3.28515625" customWidth="1"/>
    <col min="12" max="12" width="27.7109375" bestFit="1" customWidth="1"/>
    <col min="13" max="13" width="12" bestFit="1" customWidth="1"/>
    <col min="20" max="20" width="3.28515625" customWidth="1"/>
    <col min="21" max="21" width="23.7109375" customWidth="1"/>
  </cols>
  <sheetData>
    <row r="1" spans="1:28">
      <c r="A1" s="50" t="s">
        <v>99</v>
      </c>
      <c r="B1" s="50"/>
      <c r="C1" s="50"/>
      <c r="D1" s="50"/>
      <c r="E1" s="50"/>
    </row>
    <row r="2" spans="1:28">
      <c r="A2" s="50"/>
      <c r="B2" s="50"/>
      <c r="C2" s="50"/>
      <c r="D2" s="50"/>
      <c r="E2" s="50"/>
    </row>
    <row r="3" spans="1:28">
      <c r="A3" s="59"/>
      <c r="B3" s="59"/>
      <c r="C3" s="59"/>
      <c r="D3" s="59"/>
      <c r="E3" s="59"/>
    </row>
    <row r="4" spans="1:28">
      <c r="A4" s="59"/>
      <c r="B4" s="60" t="s">
        <v>100</v>
      </c>
      <c r="C4" s="59"/>
      <c r="D4" s="59"/>
      <c r="E4" s="59"/>
      <c r="J4" t="s">
        <v>101</v>
      </c>
      <c r="L4" s="160" t="s">
        <v>102</v>
      </c>
      <c r="M4" s="160"/>
      <c r="N4" s="160"/>
      <c r="O4" s="160"/>
      <c r="P4" s="160"/>
      <c r="Q4" s="160"/>
      <c r="R4" s="160"/>
      <c r="S4" s="160"/>
      <c r="U4" s="160" t="s">
        <v>103</v>
      </c>
      <c r="V4" s="160"/>
      <c r="W4" s="160"/>
      <c r="X4" s="160"/>
      <c r="Y4" s="160"/>
      <c r="Z4" s="160"/>
      <c r="AA4" s="160"/>
      <c r="AB4" s="160"/>
    </row>
    <row r="5" spans="1:28" s="66" customFormat="1" ht="38.25">
      <c r="A5" s="64"/>
      <c r="B5" s="65"/>
      <c r="C5" s="117" t="str">
        <f>IF(Szenarienübersicht!$C$5&lt;&gt;"",Szenarienübersicht!$C$5,NA())</f>
        <v>Agora KN2045 (2021)</v>
      </c>
      <c r="D5" s="117" t="str">
        <f>IF(Szenarienübersicht!$D$5&lt;&gt;"",Szenarienübersicht!$D$5,NA())</f>
        <v>DENA KN100 (2021)</v>
      </c>
      <c r="E5" s="117" t="str">
        <f>IF(Szenarienübersicht!$E$5&lt;&gt;"",Szenarienübersicht!$E$5,NA())</f>
        <v>BDI Klimapfade 2.0 (2021)</v>
      </c>
      <c r="F5" s="117" t="str">
        <f>IF(Szenarienübersicht!$F$5&lt;&gt;"",Szenarienübersicht!$F$5,NA())</f>
        <v>Agora KN2045 (2024)</v>
      </c>
      <c r="G5" s="117" t="str">
        <f>IF(Szenarienübersicht!$G$5&lt;&gt;"",Szenarienübersicht!$G$5,NA())</f>
        <v>CARESupreme (2025)</v>
      </c>
      <c r="H5" s="117" t="str">
        <f>IF(Szenarienübersicht!$H$5&lt;&gt;"",Szenarienübersicht!$H$5,NA())</f>
        <v>CARETech (2025)</v>
      </c>
      <c r="I5" s="117" t="str">
        <f>[1]Daten!$C$3</f>
        <v>EU IA  - S2.5 (2024)</v>
      </c>
      <c r="M5" s="66" t="s">
        <v>36</v>
      </c>
      <c r="N5" s="66" t="s">
        <v>37</v>
      </c>
      <c r="O5" s="66" t="s">
        <v>38</v>
      </c>
      <c r="P5" s="66" t="s">
        <v>39</v>
      </c>
      <c r="Q5" s="66" t="s">
        <v>40</v>
      </c>
      <c r="R5" s="66" t="s">
        <v>41</v>
      </c>
      <c r="S5" s="66" t="str">
        <f t="shared" ref="S5" si="0">I$5</f>
        <v>EU IA  - S2.5 (2024)</v>
      </c>
      <c r="V5" s="66" t="s">
        <v>36</v>
      </c>
      <c r="W5" s="66" t="s">
        <v>37</v>
      </c>
      <c r="X5" s="66" t="s">
        <v>38</v>
      </c>
      <c r="Y5" s="66" t="s">
        <v>39</v>
      </c>
      <c r="Z5" s="66" t="s">
        <v>40</v>
      </c>
      <c r="AA5" s="66" t="s">
        <v>41</v>
      </c>
      <c r="AB5" s="66" t="str">
        <f t="shared" ref="AB5" si="1">I$5</f>
        <v>EU IA  - S2.5 (2024)</v>
      </c>
    </row>
    <row r="6" spans="1:28">
      <c r="A6" s="59"/>
      <c r="B6" s="61" t="str">
        <f>'Daten, Quellen und Anmerkungen'!B5</f>
        <v>Energiewirtschaft</v>
      </c>
      <c r="C6" s="115" cm="1">
        <f t="array" ref="C6:C34">IF(C5&lt;&gt;0,_xlfn.XLOOKUP(C$5,[1]Daten!$C$3:$K$3,[1]Daten!$C$5:$K$33),NA())</f>
        <v>3.6545227651493786</v>
      </c>
      <c r="D6" s="115" cm="1">
        <f t="array" ref="D6:D34">IF(D5&lt;&gt;0,_xlfn.XLOOKUP(D$5,[1]Daten!$C$3:$K$3,[1]Daten!$C$5:$K$33),NA())</f>
        <v>2</v>
      </c>
      <c r="E6" s="115" cm="1">
        <f t="array" ref="E6:E34">IF(E5&lt;&gt;0,_xlfn.XLOOKUP(E$5,[1]Daten!$C$3:$K$3,[1]Daten!$C$5:$K$33),NA())</f>
        <v>2</v>
      </c>
      <c r="F6" s="115" cm="1">
        <f t="array" ref="F6:F34">IF(F5&lt;&gt;0,_xlfn.XLOOKUP(F$5,[1]Daten!$C$3:$K$3,[1]Daten!$C$5:$K$33),NA())</f>
        <v>2.3710415005417116</v>
      </c>
      <c r="G6" s="115" cm="1">
        <f t="array" ref="G6:G34">IF(G5&lt;&gt;0,_xlfn.XLOOKUP(G$5,[1]Daten!$C$3:$K$3,[1]Daten!$C$5:$K$33),NA())</f>
        <v>5.1756011524320584</v>
      </c>
      <c r="H6" s="115" cm="1">
        <f t="array" ref="H6:H34">IF(H5&lt;&gt;0,_xlfn.XLOOKUP(H$5,[1]Daten!$C$3:$K$3,[1]Daten!$C$5:$K$33),NA())</f>
        <v>8.903508607668277</v>
      </c>
      <c r="I6" s="115" cm="1">
        <f t="array" ref="I6:I34">IF(I5&lt;&gt;0,_xlfn.XLOOKUP(I$5,[1]Daten!$C$3:$K$3,[1]Daten!$C$5:$K$33),NA())</f>
        <v>70</v>
      </c>
      <c r="L6" t="str">
        <f>B6</f>
        <v>Energiewirtschaft</v>
      </c>
      <c r="M6" s="47" cm="1">
        <f t="array" ref="M6:S6">_xlfn.XLOOKUP($L6,$B$6:$B$40,$C$6:$I$40)</f>
        <v>3.6545227651493786</v>
      </c>
      <c r="N6" s="47">
        <v>2</v>
      </c>
      <c r="O6" s="47">
        <v>2</v>
      </c>
      <c r="P6" s="47">
        <v>2.3710415005417116</v>
      </c>
      <c r="Q6" s="47">
        <v>5.1756011524320584</v>
      </c>
      <c r="R6" s="47">
        <v>8.903508607668277</v>
      </c>
      <c r="S6" s="47">
        <v>70</v>
      </c>
      <c r="U6" t="str">
        <f>B13</f>
        <v>FoCCS Industrie</v>
      </c>
      <c r="V6" s="47" cm="1">
        <f t="array" ref="V6:AB6">_xlfn.XLOOKUP($U6,$B$6:$B$40,$C$6:$I$40)</f>
        <v>14.3</v>
      </c>
      <c r="W6" s="47">
        <v>10.588235294117649</v>
      </c>
      <c r="X6" s="47">
        <v>11</v>
      </c>
      <c r="Y6" s="47">
        <v>19.400000000000002</v>
      </c>
      <c r="Z6" s="47">
        <v>0</v>
      </c>
      <c r="AA6" s="47">
        <v>9.8015082100445152</v>
      </c>
      <c r="AB6" s="47">
        <v>72.857009883220087</v>
      </c>
    </row>
    <row r="7" spans="1:28">
      <c r="A7" s="59"/>
      <c r="B7" s="61" t="str">
        <f>'Daten, Quellen und Anmerkungen'!B6</f>
        <v>Industrie</v>
      </c>
      <c r="C7" s="115">
        <v>13.892983990011539</v>
      </c>
      <c r="D7" s="115">
        <v>23</v>
      </c>
      <c r="E7" s="115">
        <v>19</v>
      </c>
      <c r="F7" s="115">
        <v>11.376758499458303</v>
      </c>
      <c r="G7" s="115">
        <v>16.295962599798219</v>
      </c>
      <c r="H7" s="115">
        <v>18.324010059462587</v>
      </c>
      <c r="I7" s="115">
        <v>25.5</v>
      </c>
      <c r="L7" t="str">
        <f t="shared" ref="L7:L12" si="2">B7</f>
        <v>Industrie</v>
      </c>
      <c r="M7" s="47" cm="1">
        <f t="array" ref="M7:S7">C7:I7</f>
        <v>13.892983990011539</v>
      </c>
      <c r="N7" s="47">
        <v>23</v>
      </c>
      <c r="O7" s="47">
        <v>19</v>
      </c>
      <c r="P7" s="47">
        <v>11.376758499458303</v>
      </c>
      <c r="Q7" s="47">
        <v>16.295962599798219</v>
      </c>
      <c r="R7" s="47">
        <v>18.324010059462587</v>
      </c>
      <c r="S7" s="47">
        <v>25.5</v>
      </c>
      <c r="U7" t="str">
        <f>B14</f>
        <v>FoCCS Energie</v>
      </c>
      <c r="V7" s="47" cm="1">
        <f t="array" ref="V7:AB7">_xlfn.XLOOKUP($U7,$B$6:$B$40,$C$6:$I$40)</f>
        <v>1.7000000000000002</v>
      </c>
      <c r="W7" s="47">
        <v>2</v>
      </c>
      <c r="X7" s="47">
        <v>0</v>
      </c>
      <c r="Y7" s="47">
        <v>5</v>
      </c>
      <c r="Z7" s="47">
        <v>2.6005426429400234</v>
      </c>
      <c r="AA7" s="47">
        <v>3.1352605415769159</v>
      </c>
      <c r="AB7" s="47">
        <v>58.961541480423442</v>
      </c>
    </row>
    <row r="8" spans="1:28">
      <c r="A8" s="59"/>
      <c r="B8" s="61" t="str">
        <f>'Daten, Quellen und Anmerkungen'!B7</f>
        <v>Inländischer Verkehr</v>
      </c>
      <c r="C8" s="115">
        <v>2.7921055087240382E-2</v>
      </c>
      <c r="D8" s="115">
        <v>0</v>
      </c>
      <c r="E8" s="115">
        <v>0</v>
      </c>
      <c r="F8" s="115">
        <v>0.6</v>
      </c>
      <c r="G8" s="115">
        <v>3.8875896156994054</v>
      </c>
      <c r="H8" s="115">
        <v>7.7117249727904387</v>
      </c>
      <c r="I8" s="115">
        <v>7.5</v>
      </c>
      <c r="L8" t="str">
        <f t="shared" si="2"/>
        <v>Inländischer Verkehr</v>
      </c>
      <c r="M8" s="47" cm="1">
        <f t="array" ref="M8:S8">C8:I8</f>
        <v>2.7921055087240382E-2</v>
      </c>
      <c r="N8" s="47">
        <v>0</v>
      </c>
      <c r="O8" s="47">
        <v>0</v>
      </c>
      <c r="P8" s="47">
        <v>0.6</v>
      </c>
      <c r="Q8" s="47">
        <v>3.8875896156994054</v>
      </c>
      <c r="R8" s="47">
        <v>7.7117249727904387</v>
      </c>
      <c r="S8" s="47">
        <v>7.5</v>
      </c>
      <c r="U8" t="str">
        <f>B24</f>
        <v>BECCS (Industrie)</v>
      </c>
      <c r="V8" s="47" cm="1">
        <f t="array" ref="V8:AB8">-_xlfn.XLOOKUP($U8,$B$6:$B$40,$C$6:$I$40)</f>
        <v>36</v>
      </c>
      <c r="W8" s="47">
        <v>4.9411764705882355</v>
      </c>
      <c r="X8" s="47">
        <v>9</v>
      </c>
      <c r="Y8" s="47">
        <v>6.4</v>
      </c>
      <c r="Z8" s="47">
        <v>0</v>
      </c>
      <c r="AA8" s="47">
        <v>3.7305568085692</v>
      </c>
      <c r="AB8" s="47">
        <v>0</v>
      </c>
    </row>
    <row r="9" spans="1:28">
      <c r="A9" s="59"/>
      <c r="B9" s="61" t="str">
        <f>'Daten, Quellen und Anmerkungen'!B8</f>
        <v>Gebäude</v>
      </c>
      <c r="C9" s="115">
        <v>2.5872389760644614</v>
      </c>
      <c r="D9" s="115">
        <v>2.1</v>
      </c>
      <c r="E9" s="115">
        <v>0</v>
      </c>
      <c r="F9" s="115">
        <v>0.8</v>
      </c>
      <c r="G9" s="115">
        <v>0.27127755005149101</v>
      </c>
      <c r="H9" s="115">
        <v>0.91365387216878469</v>
      </c>
      <c r="I9" s="115">
        <v>0.78464268321003938</v>
      </c>
      <c r="L9" t="str">
        <f t="shared" si="2"/>
        <v>Gebäude</v>
      </c>
      <c r="M9" s="47" cm="1">
        <f t="array" ref="M9:S9">C9:I9</f>
        <v>2.5872389760644614</v>
      </c>
      <c r="N9" s="47">
        <v>2.1</v>
      </c>
      <c r="O9" s="47">
        <v>0</v>
      </c>
      <c r="P9" s="47">
        <v>0.8</v>
      </c>
      <c r="Q9" s="47">
        <v>0.27127755005149101</v>
      </c>
      <c r="R9" s="47">
        <v>0.91365387216878469</v>
      </c>
      <c r="S9" s="47">
        <v>0.78464268321003938</v>
      </c>
      <c r="U9" t="str">
        <f>B25</f>
        <v>BECCS (Energie)</v>
      </c>
      <c r="V9" s="47" cm="1">
        <f t="array" ref="V9:AB9">-_xlfn.XLOOKUP($U9,$B$6:$B$40,$C$6:$I$40)</f>
        <v>1.2093608571428567</v>
      </c>
      <c r="W9" s="47">
        <v>10</v>
      </c>
      <c r="X9" s="47">
        <v>11</v>
      </c>
      <c r="Y9" s="47">
        <v>0</v>
      </c>
      <c r="Z9" s="47">
        <v>0</v>
      </c>
      <c r="AA9" s="47">
        <v>14.128244611349297</v>
      </c>
      <c r="AB9" s="47">
        <v>56.218184732698603</v>
      </c>
    </row>
    <row r="10" spans="1:28">
      <c r="A10" s="59"/>
      <c r="B10" s="61" t="str">
        <f>'Daten, Quellen und Anmerkungen'!B9</f>
        <v>Landwirtschaft</v>
      </c>
      <c r="C10" s="115">
        <v>40.740340843913465</v>
      </c>
      <c r="D10" s="115">
        <v>40.740340843913465</v>
      </c>
      <c r="E10" s="115">
        <v>45</v>
      </c>
      <c r="F10" s="115">
        <v>23</v>
      </c>
      <c r="G10" s="115">
        <v>23.19838909205556</v>
      </c>
      <c r="H10" s="115">
        <v>35.88606966524604</v>
      </c>
      <c r="I10" s="115">
        <v>267.11736478757376</v>
      </c>
      <c r="L10" t="str">
        <f t="shared" si="2"/>
        <v>Landwirtschaft</v>
      </c>
      <c r="M10" s="47" cm="1">
        <f t="array" ref="M10:S10">C10:I10</f>
        <v>40.740340843913465</v>
      </c>
      <c r="N10" s="47">
        <v>40.740340843913465</v>
      </c>
      <c r="O10" s="47">
        <v>45</v>
      </c>
      <c r="P10" s="47">
        <v>23</v>
      </c>
      <c r="Q10" s="47">
        <v>23.19838909205556</v>
      </c>
      <c r="R10" s="47">
        <v>35.88606966524604</v>
      </c>
      <c r="S10" s="47">
        <v>267.11736478757376</v>
      </c>
      <c r="U10" t="str">
        <f>B26</f>
        <v>BCCS nicht-energetisch (Industrie)</v>
      </c>
      <c r="V10" s="47" cm="1">
        <f t="array" ref="V10:AB10">-_xlfn.XLOOKUP($U10,$B$6:$B$40,$C$6:$I$40)</f>
        <v>0</v>
      </c>
      <c r="W10" s="47">
        <v>0</v>
      </c>
      <c r="X10" s="47">
        <v>0</v>
      </c>
      <c r="Y10" s="47">
        <v>8</v>
      </c>
      <c r="Z10" s="47">
        <v>0</v>
      </c>
      <c r="AA10" s="47">
        <v>0</v>
      </c>
      <c r="AB10" s="47">
        <v>0</v>
      </c>
    </row>
    <row r="11" spans="1:28">
      <c r="A11" s="59"/>
      <c r="B11" s="61" t="str">
        <f>'Daten, Quellen und Anmerkungen'!B10</f>
        <v>Abfallwirtschaft</v>
      </c>
      <c r="C11" s="115">
        <v>2.1155285975351341</v>
      </c>
      <c r="D11" s="115">
        <v>2.1155285975351341</v>
      </c>
      <c r="E11" s="115">
        <v>3</v>
      </c>
      <c r="F11" s="115">
        <v>1.9</v>
      </c>
      <c r="G11" s="115">
        <v>2.8827567592284811</v>
      </c>
      <c r="H11" s="115">
        <v>3.1580286369801862</v>
      </c>
      <c r="I11" s="115">
        <v>32</v>
      </c>
      <c r="L11" t="str">
        <f t="shared" si="2"/>
        <v>Abfallwirtschaft</v>
      </c>
      <c r="M11" s="47" cm="1">
        <f t="array" ref="M11:S11">C11:I11</f>
        <v>2.1155285975351341</v>
      </c>
      <c r="N11" s="47">
        <v>2.1155285975351341</v>
      </c>
      <c r="O11" s="47">
        <v>3</v>
      </c>
      <c r="P11" s="47">
        <v>1.9</v>
      </c>
      <c r="Q11" s="47">
        <v>2.8827567592284811</v>
      </c>
      <c r="R11" s="47">
        <v>3.1580286369801862</v>
      </c>
      <c r="S11" s="47">
        <v>32</v>
      </c>
      <c r="U11" t="str">
        <f>B27</f>
        <v>BWACCS (Energie)</v>
      </c>
      <c r="V11" s="47" cm="1">
        <f t="array" ref="V11:AB11">-_xlfn.XLOOKUP($U11,$B$6:$B$40,$C$6:$I$40)</f>
        <v>0</v>
      </c>
      <c r="W11" s="47">
        <v>0</v>
      </c>
      <c r="X11" s="47">
        <v>0</v>
      </c>
      <c r="Y11" s="47">
        <v>3.2</v>
      </c>
      <c r="Z11" s="47">
        <v>5.9001254138247949</v>
      </c>
      <c r="AA11" s="47">
        <v>7.1505942176315624</v>
      </c>
      <c r="AB11" s="47">
        <v>0</v>
      </c>
    </row>
    <row r="12" spans="1:28">
      <c r="A12" s="59"/>
      <c r="B12" s="61" t="str">
        <f>'Daten, Quellen und Anmerkungen'!B11</f>
        <v>FoCCS inkl. CCU mittelfristig</v>
      </c>
      <c r="C12" s="115">
        <v>16</v>
      </c>
      <c r="D12" s="115">
        <v>17</v>
      </c>
      <c r="E12" s="115">
        <v>11</v>
      </c>
      <c r="F12" s="115">
        <v>24.400000000000002</v>
      </c>
      <c r="G12" s="115">
        <v>2.6005426429400234</v>
      </c>
      <c r="H12" s="115">
        <v>12.936768751621431</v>
      </c>
      <c r="I12" s="115">
        <v>188.76056724564938</v>
      </c>
      <c r="J12" s="47">
        <f>SUM(C12:I12)-SUM(C13:I15)</f>
        <v>0</v>
      </c>
      <c r="L12" t="str">
        <f t="shared" si="2"/>
        <v>FoCCS inkl. CCU mittelfristig</v>
      </c>
      <c r="M12" s="47" cm="1">
        <f t="array" ref="M12:S12">C12:I12</f>
        <v>16</v>
      </c>
      <c r="N12" s="47">
        <v>17</v>
      </c>
      <c r="O12" s="47">
        <v>11</v>
      </c>
      <c r="P12" s="47">
        <v>24.400000000000002</v>
      </c>
      <c r="Q12" s="47">
        <v>2.6005426429400234</v>
      </c>
      <c r="R12" s="47">
        <v>12.936768751621431</v>
      </c>
      <c r="S12" s="47">
        <v>188.76056724564938</v>
      </c>
      <c r="U12" t="str">
        <f>B29</f>
        <v>DACCS</v>
      </c>
      <c r="V12" s="47" cm="1">
        <f t="array" ref="V12:AB12">-_xlfn.XLOOKUP($U12,$B$6:$B$40,$C$6:$I$40)</f>
        <v>20</v>
      </c>
      <c r="W12" s="47">
        <v>0</v>
      </c>
      <c r="X12" s="47">
        <v>19.5</v>
      </c>
      <c r="Y12" s="47">
        <v>2.5</v>
      </c>
      <c r="Z12" s="47">
        <v>0</v>
      </c>
      <c r="AA12" s="47">
        <v>34.190228893423097</v>
      </c>
      <c r="AB12" s="47">
        <v>56.773869034458684</v>
      </c>
    </row>
    <row r="13" spans="1:28">
      <c r="A13" s="59"/>
      <c r="B13" s="63" t="str">
        <f>'Daten, Quellen und Anmerkungen'!B12</f>
        <v>FoCCS Industrie</v>
      </c>
      <c r="C13" s="115">
        <v>14.3</v>
      </c>
      <c r="D13" s="115">
        <v>10.588235294117649</v>
      </c>
      <c r="E13" s="115">
        <v>11</v>
      </c>
      <c r="F13" s="115">
        <v>19.400000000000002</v>
      </c>
      <c r="G13" s="115">
        <v>0</v>
      </c>
      <c r="H13" s="115">
        <v>9.8015082100445152</v>
      </c>
      <c r="I13" s="115">
        <v>72.857009883220087</v>
      </c>
      <c r="L13" t="str">
        <f>B16</f>
        <v>Netto LULUCF</v>
      </c>
      <c r="M13" s="47" cm="1">
        <f t="array" ref="M13:S13">C16:I16</f>
        <v>-11.346731212008843</v>
      </c>
      <c r="N13" s="47">
        <v>-40.853446689915778</v>
      </c>
      <c r="O13" s="47">
        <v>-19.5</v>
      </c>
      <c r="P13" s="47">
        <v>-34.85313987419817</v>
      </c>
      <c r="Q13" s="47">
        <v>-55.908071907462237</v>
      </c>
      <c r="R13" s="47">
        <v>-24.527109832431762</v>
      </c>
      <c r="S13" s="47">
        <v>-332.61377414786784</v>
      </c>
      <c r="V13" s="51"/>
      <c r="W13" s="51"/>
      <c r="X13" s="51"/>
      <c r="Y13" s="51"/>
      <c r="Z13" s="51"/>
      <c r="AA13" s="51"/>
      <c r="AB13" s="51"/>
    </row>
    <row r="14" spans="1:28">
      <c r="A14" s="59"/>
      <c r="B14" s="63" t="str">
        <f>'Daten, Quellen und Anmerkungen'!B13</f>
        <v>FoCCS Energie</v>
      </c>
      <c r="C14" s="115">
        <v>1.7000000000000002</v>
      </c>
      <c r="D14" s="115">
        <v>2</v>
      </c>
      <c r="E14" s="115">
        <v>0</v>
      </c>
      <c r="F14" s="115">
        <v>5</v>
      </c>
      <c r="G14" s="115">
        <v>2.6005426429400234</v>
      </c>
      <c r="H14" s="115">
        <v>3.1352605415769159</v>
      </c>
      <c r="I14" s="115">
        <v>58.961541480423442</v>
      </c>
      <c r="L14" t="str">
        <f>B23</f>
        <v>B(E)CCS incl BCCU mittelfristig</v>
      </c>
      <c r="M14" s="47" cm="1">
        <f t="array" ref="M14:S14">C23:I23</f>
        <v>-37.209360857142855</v>
      </c>
      <c r="N14" s="47">
        <v>-17</v>
      </c>
      <c r="O14" s="47">
        <v>-20</v>
      </c>
      <c r="P14" s="47">
        <v>-17.600000000000001</v>
      </c>
      <c r="Q14" s="47">
        <v>-5.9001254138247949</v>
      </c>
      <c r="R14" s="47">
        <v>-25.009395637550057</v>
      </c>
      <c r="S14" s="47">
        <v>-57.660584885788666</v>
      </c>
    </row>
    <row r="15" spans="1:28">
      <c r="A15" s="59"/>
      <c r="B15" s="63" t="str">
        <f>'Daten, Quellen und Anmerkungen'!B14</f>
        <v>Fossiles CCU (mittelfristig)</v>
      </c>
      <c r="C15" s="115">
        <v>0</v>
      </c>
      <c r="D15" s="115">
        <v>4.4117647058823515</v>
      </c>
      <c r="E15" s="115">
        <v>0</v>
      </c>
      <c r="F15" s="115">
        <v>0</v>
      </c>
      <c r="G15" s="115">
        <v>0</v>
      </c>
      <c r="H15" s="115">
        <v>0</v>
      </c>
      <c r="I15" s="115">
        <v>56.942015882005848</v>
      </c>
      <c r="L15" t="str">
        <f>B29</f>
        <v>DACCS</v>
      </c>
      <c r="M15" s="47" cm="1">
        <f t="array" ref="M15:S15">C29:I29</f>
        <v>-20</v>
      </c>
      <c r="N15" s="47">
        <v>0</v>
      </c>
      <c r="O15" s="47">
        <v>-19.5</v>
      </c>
      <c r="P15" s="47">
        <v>-2.5</v>
      </c>
      <c r="Q15" s="47">
        <v>0</v>
      </c>
      <c r="R15" s="47">
        <v>-34.190228893423097</v>
      </c>
      <c r="S15" s="47">
        <v>-56.773869034458684</v>
      </c>
      <c r="V15" s="74">
        <f>SUM(V6:V14)</f>
        <v>73.209360857142855</v>
      </c>
      <c r="W15" s="74">
        <f t="shared" ref="W15:AB15" si="3">SUM(W6:W14)</f>
        <v>27.529411764705884</v>
      </c>
      <c r="X15" s="74">
        <f t="shared" si="3"/>
        <v>50.5</v>
      </c>
      <c r="Y15" s="74">
        <f t="shared" si="3"/>
        <v>44.500000000000007</v>
      </c>
      <c r="Z15" s="74">
        <f t="shared" si="3"/>
        <v>8.5006680567648178</v>
      </c>
      <c r="AA15" s="74">
        <f t="shared" si="3"/>
        <v>72.136393282594582</v>
      </c>
      <c r="AB15" s="47">
        <f t="shared" si="3"/>
        <v>244.81060513080081</v>
      </c>
    </row>
    <row r="16" spans="1:28">
      <c r="A16" s="59"/>
      <c r="B16" s="61" t="str">
        <f>'Daten, Quellen und Anmerkungen'!B15</f>
        <v>Netto LULUCF</v>
      </c>
      <c r="C16" s="115">
        <v>-11.346731212008843</v>
      </c>
      <c r="D16" s="115">
        <v>-40.853446689915778</v>
      </c>
      <c r="E16" s="115">
        <v>-19.5</v>
      </c>
      <c r="F16" s="115">
        <v>-34.85313987419817</v>
      </c>
      <c r="G16" s="115">
        <v>-55.908071907462237</v>
      </c>
      <c r="H16" s="115">
        <v>-24.527109832431762</v>
      </c>
      <c r="I16" s="115">
        <v>-332.61377414786784</v>
      </c>
      <c r="J16" s="47">
        <f>SUM(C16:I16)-SUM(C17:I22)</f>
        <v>-20.186623009002687</v>
      </c>
      <c r="L16" t="str">
        <f>B30</f>
        <v>Sonstiges CDR</v>
      </c>
      <c r="M16" s="47" cm="1">
        <f t="array" ref="M16:S16">C30:I30</f>
        <v>0</v>
      </c>
      <c r="N16" s="47">
        <v>-5</v>
      </c>
      <c r="O16" s="47">
        <v>0</v>
      </c>
      <c r="P16" s="47">
        <v>-16.100000000000001</v>
      </c>
      <c r="Q16" s="47">
        <v>0</v>
      </c>
      <c r="R16" s="47">
        <v>0</v>
      </c>
      <c r="S16" s="47">
        <v>0</v>
      </c>
    </row>
    <row r="17" spans="1:28">
      <c r="A17" s="59"/>
      <c r="B17" s="63" t="str">
        <f>'Daten, Quellen und Anmerkungen'!B16</f>
        <v>Netto-Grünland</v>
      </c>
      <c r="C17" s="115">
        <v>7.1033085068122102</v>
      </c>
      <c r="D17" s="115">
        <v>4.3374064874331149</v>
      </c>
      <c r="E17" s="115">
        <v>0</v>
      </c>
      <c r="F17" s="115">
        <v>-3.1027628075702496</v>
      </c>
      <c r="G17" s="115">
        <v>-5.4478462632706002</v>
      </c>
      <c r="H17" s="115">
        <v>6.7594274823450151</v>
      </c>
      <c r="I17" s="115">
        <v>-7.1769072050091633</v>
      </c>
      <c r="L17" t="str">
        <f>B40</f>
        <v>THG-Emissionen netto</v>
      </c>
      <c r="M17" s="47" cm="1">
        <f t="array" ref="M17:S17">C40:I40</f>
        <v>-5.5375558413904784</v>
      </c>
      <c r="N17" s="47">
        <v>7.1024227515328207</v>
      </c>
      <c r="O17" s="47">
        <v>10</v>
      </c>
      <c r="P17" s="47">
        <v>-31.005339874198157</v>
      </c>
      <c r="Q17" s="47">
        <v>-10.096620552021818</v>
      </c>
      <c r="R17" s="47">
        <v>-8.8297385490886029</v>
      </c>
      <c r="S17" s="47">
        <v>-44.146220597331379</v>
      </c>
    </row>
    <row r="18" spans="1:28">
      <c r="A18" s="59"/>
      <c r="B18" s="63" t="str">
        <f>'Daten, Quellen und Anmerkungen'!B17</f>
        <v>Netto-Ackerland</v>
      </c>
      <c r="C18" s="115">
        <v>6.2086773013590024</v>
      </c>
      <c r="D18" s="115">
        <v>-0.86777923626731968</v>
      </c>
      <c r="E18" s="115">
        <v>0</v>
      </c>
      <c r="F18" s="115">
        <v>0.25686628825208846</v>
      </c>
      <c r="G18" s="115">
        <v>-5.3054403582174343</v>
      </c>
      <c r="H18" s="115">
        <v>11.532345914531724</v>
      </c>
      <c r="I18" s="115">
        <v>-22.182308437583451</v>
      </c>
      <c r="J18" s="51">
        <f>G16/I16</f>
        <v>0.16808706148954483</v>
      </c>
    </row>
    <row r="19" spans="1:28">
      <c r="A19" s="59"/>
      <c r="B19" s="63" t="str">
        <f>'Daten, Quellen und Anmerkungen'!B18</f>
        <v>Netto-Feuchtgebiete</v>
      </c>
      <c r="C19" s="115">
        <v>5.5281964843912474</v>
      </c>
      <c r="D19" s="115">
        <v>4.533750607103129</v>
      </c>
      <c r="E19" s="115">
        <v>0</v>
      </c>
      <c r="F19" s="115">
        <v>16.950601567034234</v>
      </c>
      <c r="G19" s="115">
        <v>16.09404313512885</v>
      </c>
      <c r="H19" s="115">
        <v>10.191956180847347</v>
      </c>
      <c r="I19" s="115">
        <v>21.449868926657999</v>
      </c>
    </row>
    <row r="20" spans="1:28">
      <c r="A20" s="59"/>
      <c r="B20" s="63" t="str">
        <f>'Daten, Quellen und Anmerkungen'!B19</f>
        <v>Netto-Siedlungen</v>
      </c>
      <c r="C20" s="115">
        <v>4.0468265410445596</v>
      </c>
      <c r="D20" s="115">
        <v>4.4847943391375917</v>
      </c>
      <c r="E20" s="115">
        <v>0</v>
      </c>
      <c r="F20" s="115">
        <v>1.4495880027971528</v>
      </c>
      <c r="G20" s="115">
        <v>1.0297322360106718</v>
      </c>
      <c r="H20" s="115">
        <v>1.002184700344233</v>
      </c>
      <c r="I20" s="115">
        <v>10.022311770958213</v>
      </c>
      <c r="L20" s="160" t="s">
        <v>104</v>
      </c>
      <c r="M20" s="160"/>
      <c r="N20" s="160"/>
      <c r="O20" s="160"/>
      <c r="P20" s="160"/>
      <c r="Q20" s="160"/>
      <c r="R20" s="160"/>
      <c r="S20" s="160"/>
      <c r="U20" s="160" t="s">
        <v>105</v>
      </c>
      <c r="V20" s="160"/>
      <c r="W20" s="160"/>
      <c r="X20" s="160"/>
      <c r="Y20" s="160"/>
      <c r="Z20" s="160"/>
      <c r="AA20" s="160"/>
      <c r="AB20" s="160"/>
    </row>
    <row r="21" spans="1:28" ht="38.25">
      <c r="A21" s="59"/>
      <c r="B21" s="63" t="str">
        <f>'Daten, Quellen und Anmerkungen'!B20</f>
        <v>Netto-Holzprodukte</v>
      </c>
      <c r="C21" s="115">
        <v>2.5</v>
      </c>
      <c r="D21" s="115">
        <v>2.5</v>
      </c>
      <c r="E21" s="115">
        <v>0</v>
      </c>
      <c r="F21" s="115">
        <v>-3.6289051035288069</v>
      </c>
      <c r="G21" s="115">
        <v>-21.230896878662229</v>
      </c>
      <c r="H21" s="115">
        <v>-15.454281673548168</v>
      </c>
      <c r="I21" s="115">
        <v>-46.432164545416086</v>
      </c>
      <c r="L21" s="66"/>
      <c r="M21" s="66" t="s">
        <v>36</v>
      </c>
      <c r="N21" s="66" t="s">
        <v>37</v>
      </c>
      <c r="O21" s="66" t="s">
        <v>38</v>
      </c>
      <c r="P21" s="66" t="s">
        <v>39</v>
      </c>
      <c r="Q21" s="66" t="s">
        <v>40</v>
      </c>
      <c r="R21" s="66" t="s">
        <v>41</v>
      </c>
      <c r="S21" s="66" t="str">
        <f t="shared" ref="S21" si="4">I$5</f>
        <v>EU IA  - S2.5 (2024)</v>
      </c>
      <c r="U21" s="66"/>
      <c r="V21" s="66" t="str">
        <f t="shared" ref="V21:AB21" si="5">C$5</f>
        <v>Agora KN2045 (2021)</v>
      </c>
      <c r="W21" s="66" t="str">
        <f t="shared" si="5"/>
        <v>DENA KN100 (2021)</v>
      </c>
      <c r="X21" s="66" t="str">
        <f t="shared" si="5"/>
        <v>BDI Klimapfade 2.0 (2021)</v>
      </c>
      <c r="Y21" s="66" t="str">
        <f t="shared" si="5"/>
        <v>Agora KN2045 (2024)</v>
      </c>
      <c r="Z21" s="66" t="str">
        <f t="shared" si="5"/>
        <v>CARESupreme (2025)</v>
      </c>
      <c r="AA21" s="66" t="str">
        <f t="shared" si="5"/>
        <v>CARETech (2025)</v>
      </c>
      <c r="AB21" s="66" t="str">
        <f t="shared" si="5"/>
        <v>EU IA  - S2.5 (2024)</v>
      </c>
    </row>
    <row r="22" spans="1:28">
      <c r="A22" s="59"/>
      <c r="B22" s="63" t="str">
        <f>'Daten, Quellen und Anmerkungen'!B21</f>
        <v>Netto-Wälder</v>
      </c>
      <c r="C22" s="115">
        <v>-36.015849574474167</v>
      </c>
      <c r="D22" s="115">
        <v>-55.872890556176358</v>
      </c>
      <c r="E22" s="115">
        <v>0</v>
      </c>
      <c r="F22" s="115">
        <v>-46.778527821182585</v>
      </c>
      <c r="G22" s="115">
        <v>-41.047663778451493</v>
      </c>
      <c r="H22" s="115">
        <v>-38.55874243695191</v>
      </c>
      <c r="I22" s="115">
        <v>-288.29457045076026</v>
      </c>
      <c r="L22" t="str">
        <f t="shared" ref="L22:L27" si="6">B6</f>
        <v>Energiewirtschaft</v>
      </c>
      <c r="M22" s="47" cm="1">
        <f t="array" ref="M22:S22">_xlfn.XLOOKUP($L22,$B$6:$B$40,$C$6:$I$40)</f>
        <v>3.6545227651493786</v>
      </c>
      <c r="N22" s="47">
        <v>2</v>
      </c>
      <c r="O22" s="47">
        <v>2</v>
      </c>
      <c r="P22" s="47">
        <v>2.3710415005417116</v>
      </c>
      <c r="Q22" s="47">
        <v>5.1756011524320584</v>
      </c>
      <c r="R22" s="47">
        <v>8.903508607668277</v>
      </c>
      <c r="S22" s="47">
        <v>70</v>
      </c>
      <c r="U22" t="str">
        <f>B15</f>
        <v>Fossiles CCU (mittelfristig)</v>
      </c>
      <c r="V22" s="47" cm="1">
        <f t="array" ref="V22:AB22">_xlfn.XLOOKUP($U22,$B$6:$B$40,$C$6:$I$40)</f>
        <v>0</v>
      </c>
      <c r="W22" s="47">
        <v>4.4117647058823515</v>
      </c>
      <c r="X22" s="47">
        <v>0</v>
      </c>
      <c r="Y22" s="47">
        <v>0</v>
      </c>
      <c r="Z22" s="47">
        <v>0</v>
      </c>
      <c r="AA22" s="47">
        <v>0</v>
      </c>
      <c r="AB22" s="47">
        <v>56.942015882005848</v>
      </c>
    </row>
    <row r="23" spans="1:28">
      <c r="A23" s="59"/>
      <c r="B23" s="61" t="str">
        <f>'Daten, Quellen und Anmerkungen'!B22</f>
        <v>B(E)CCS incl BCCU mittelfristig</v>
      </c>
      <c r="C23" s="115">
        <v>-37.209360857142855</v>
      </c>
      <c r="D23" s="115">
        <v>-17</v>
      </c>
      <c r="E23" s="115">
        <v>-20</v>
      </c>
      <c r="F23" s="115">
        <v>-17.600000000000001</v>
      </c>
      <c r="G23" s="115">
        <v>-5.9001254138247949</v>
      </c>
      <c r="H23" s="115">
        <v>-25.009395637550057</v>
      </c>
      <c r="I23" s="115">
        <v>-57.660584885788666</v>
      </c>
      <c r="J23" s="47">
        <f>SUM(C23:I23)-SUM(C24:I28)</f>
        <v>0</v>
      </c>
      <c r="L23" t="str">
        <f t="shared" si="6"/>
        <v>Industrie</v>
      </c>
      <c r="M23" s="47" cm="1">
        <f t="array" ref="M23:S23">_xlfn.XLOOKUP($L23,$B$6:$B$40,$C$6:$I$40)</f>
        <v>13.892983990011539</v>
      </c>
      <c r="N23" s="47">
        <v>23</v>
      </c>
      <c r="O23" s="47">
        <v>19</v>
      </c>
      <c r="P23" s="47">
        <v>11.376758499458303</v>
      </c>
      <c r="Q23" s="47">
        <v>16.295962599798219</v>
      </c>
      <c r="R23" s="47">
        <v>18.324010059462587</v>
      </c>
      <c r="S23" s="47">
        <v>25.5</v>
      </c>
      <c r="U23" t="str">
        <f>B28</f>
        <v>BCCU (mittelfristig)</v>
      </c>
      <c r="V23" s="47" cm="1">
        <f t="array" ref="V23:AB23">-_xlfn.XLOOKUP($U23,$B$6:$B$40,$C$6:$I$40)</f>
        <v>0</v>
      </c>
      <c r="W23" s="47">
        <v>2.0588235294117645</v>
      </c>
      <c r="X23" s="47">
        <v>0</v>
      </c>
      <c r="Y23" s="47">
        <v>0</v>
      </c>
      <c r="Z23" s="47">
        <v>0</v>
      </c>
      <c r="AA23" s="47">
        <v>0</v>
      </c>
      <c r="AB23" s="47">
        <v>1.442400153090059</v>
      </c>
    </row>
    <row r="24" spans="1:28">
      <c r="A24" s="59"/>
      <c r="B24" s="63" t="str">
        <f>'Daten, Quellen und Anmerkungen'!B23</f>
        <v>BECCS (Industrie)</v>
      </c>
      <c r="C24" s="115">
        <v>-36</v>
      </c>
      <c r="D24" s="115">
        <v>-4.9411764705882355</v>
      </c>
      <c r="E24" s="115">
        <v>-9</v>
      </c>
      <c r="F24" s="115">
        <v>-6.4</v>
      </c>
      <c r="G24" s="115">
        <v>0</v>
      </c>
      <c r="H24" s="115">
        <v>-3.7305568085692</v>
      </c>
      <c r="I24" s="115">
        <v>0</v>
      </c>
      <c r="L24" t="str">
        <f t="shared" si="6"/>
        <v>Inländischer Verkehr</v>
      </c>
      <c r="M24" s="47" cm="1">
        <f t="array" ref="M24:S24">_xlfn.XLOOKUP($L24,$B$6:$B$40,$C$6:$I$40)</f>
        <v>2.7921055087240382E-2</v>
      </c>
      <c r="N24" s="47">
        <v>0</v>
      </c>
      <c r="O24" s="47">
        <v>0</v>
      </c>
      <c r="P24" s="47">
        <v>0.6</v>
      </c>
      <c r="Q24" s="47">
        <v>3.8875896156994054</v>
      </c>
      <c r="R24" s="47">
        <v>7.7117249727904387</v>
      </c>
      <c r="S24" s="47">
        <v>7.5</v>
      </c>
      <c r="U24" t="str">
        <f>B33</f>
        <v>Biomasse in Produkten</v>
      </c>
      <c r="V24" s="47" cm="1">
        <f t="array" ref="V24:AB24">-_xlfn.XLOOKUP($U24,$B$6:$B$40,$C$6:$I$40)</f>
        <v>0</v>
      </c>
      <c r="W24" s="47">
        <v>5</v>
      </c>
      <c r="X24" s="47">
        <v>0</v>
      </c>
      <c r="Y24" s="47">
        <v>16.100000000000001</v>
      </c>
      <c r="Z24" s="47">
        <v>0</v>
      </c>
      <c r="AA24" s="47">
        <v>0</v>
      </c>
      <c r="AB24" s="47">
        <v>0</v>
      </c>
    </row>
    <row r="25" spans="1:28">
      <c r="A25" s="59"/>
      <c r="B25" s="63" t="str">
        <f>'Daten, Quellen und Anmerkungen'!B24</f>
        <v>BECCS (Energie)</v>
      </c>
      <c r="C25" s="115">
        <v>-1.2093608571428567</v>
      </c>
      <c r="D25" s="115">
        <v>-10</v>
      </c>
      <c r="E25" s="115">
        <v>-11</v>
      </c>
      <c r="F25" s="115">
        <v>0</v>
      </c>
      <c r="G25" s="115">
        <v>0</v>
      </c>
      <c r="H25" s="115">
        <v>-14.128244611349297</v>
      </c>
      <c r="I25" s="115">
        <v>-56.218184732698603</v>
      </c>
      <c r="L25" t="str">
        <f t="shared" si="6"/>
        <v>Gebäude</v>
      </c>
      <c r="M25" s="47" cm="1">
        <f t="array" ref="M25:S25">_xlfn.XLOOKUP($L25,$B$6:$B$40,$C$6:$I$40)</f>
        <v>2.5872389760644614</v>
      </c>
      <c r="N25" s="47">
        <v>2.1</v>
      </c>
      <c r="O25" s="47">
        <v>0</v>
      </c>
      <c r="P25" s="47">
        <v>0.8</v>
      </c>
      <c r="Q25" s="47">
        <v>0.27127755005149101</v>
      </c>
      <c r="R25" s="47">
        <v>0.91365387216878469</v>
      </c>
      <c r="S25" s="47">
        <v>0.78464268321003938</v>
      </c>
      <c r="U25" t="s">
        <v>70</v>
      </c>
      <c r="V25" s="47" cm="1">
        <f t="array" ref="V25:AB25">_xlfn.XLOOKUP($U25,$B$6:$B$40,$C$6:$I$40)</f>
        <v>7</v>
      </c>
      <c r="W25" s="47">
        <v>7</v>
      </c>
      <c r="X25" s="47">
        <v>0</v>
      </c>
      <c r="Y25" s="47">
        <v>0</v>
      </c>
      <c r="Z25" s="47">
        <v>0</v>
      </c>
      <c r="AA25" s="47">
        <v>0</v>
      </c>
      <c r="AB25" s="47">
        <v>0</v>
      </c>
    </row>
    <row r="26" spans="1:28">
      <c r="A26" s="59"/>
      <c r="B26" s="63" t="str">
        <f>'Daten, Quellen und Anmerkungen'!B25</f>
        <v>BCCS nicht-energetisch (Industrie)</v>
      </c>
      <c r="C26" s="115">
        <v>0</v>
      </c>
      <c r="D26" s="115">
        <v>0</v>
      </c>
      <c r="E26" s="115">
        <v>0</v>
      </c>
      <c r="F26" s="115">
        <v>-8</v>
      </c>
      <c r="G26" s="115">
        <v>0</v>
      </c>
      <c r="H26" s="115">
        <v>0</v>
      </c>
      <c r="I26" s="115">
        <v>0</v>
      </c>
      <c r="L26" t="str">
        <f t="shared" si="6"/>
        <v>Landwirtschaft</v>
      </c>
      <c r="M26" s="47" cm="1">
        <f t="array" ref="M26:S26">_xlfn.XLOOKUP($L26,$B$6:$B$40,$C$6:$I$40)</f>
        <v>40.740340843913465</v>
      </c>
      <c r="N26" s="47">
        <v>40.740340843913465</v>
      </c>
      <c r="O26" s="47">
        <v>45</v>
      </c>
      <c r="P26" s="47">
        <v>23</v>
      </c>
      <c r="Q26" s="47">
        <v>23.19838909205556</v>
      </c>
      <c r="R26" s="47">
        <v>35.88606966524604</v>
      </c>
      <c r="S26" s="47">
        <v>267.11736478757376</v>
      </c>
      <c r="U26" t="s">
        <v>106</v>
      </c>
      <c r="V26" s="47" cm="1">
        <f t="array" ref="V26:AB26">_xlfn.XLOOKUP($U26,$B$6:$B$40,$C$6:$I$40)</f>
        <v>0</v>
      </c>
      <c r="W26" s="47">
        <v>0</v>
      </c>
      <c r="X26" s="47">
        <v>0</v>
      </c>
      <c r="Y26" s="47">
        <v>0</v>
      </c>
      <c r="Z26" s="47">
        <v>35.721925421105283</v>
      </c>
      <c r="AA26" s="47">
        <v>46.764224038039352</v>
      </c>
      <c r="AB26" s="47">
        <v>147</v>
      </c>
    </row>
    <row r="27" spans="1:28">
      <c r="A27" s="59"/>
      <c r="B27" s="63" t="str">
        <f>'Daten, Quellen und Anmerkungen'!B26</f>
        <v>BWACCS (Energie)</v>
      </c>
      <c r="C27" s="115">
        <v>0</v>
      </c>
      <c r="D27" s="115">
        <v>0</v>
      </c>
      <c r="E27" s="115">
        <v>0</v>
      </c>
      <c r="F27" s="115">
        <v>-3.2</v>
      </c>
      <c r="G27" s="115">
        <v>-5.9001254138247949</v>
      </c>
      <c r="H27" s="115">
        <v>-7.1505942176315624</v>
      </c>
      <c r="I27" s="115">
        <v>0</v>
      </c>
      <c r="L27" t="str">
        <f t="shared" si="6"/>
        <v>Abfallwirtschaft</v>
      </c>
      <c r="M27" s="47" cm="1">
        <f t="array" ref="M27:S27">_xlfn.XLOOKUP($L27,$B$6:$B$40,$C$6:$I$40)</f>
        <v>2.1155285975351341</v>
      </c>
      <c r="N27" s="47">
        <v>2.1155285975351341</v>
      </c>
      <c r="O27" s="47">
        <v>3</v>
      </c>
      <c r="P27" s="47">
        <v>1.9</v>
      </c>
      <c r="Q27" s="47">
        <v>2.8827567592284811</v>
      </c>
      <c r="R27" s="47">
        <v>3.1580286369801862</v>
      </c>
      <c r="S27" s="47">
        <v>32</v>
      </c>
      <c r="V27" s="47"/>
      <c r="W27" s="47"/>
      <c r="X27" s="47"/>
      <c r="Y27" s="47"/>
      <c r="Z27" s="47"/>
      <c r="AA27" s="47"/>
      <c r="AB27" s="47"/>
    </row>
    <row r="28" spans="1:28">
      <c r="A28" s="59"/>
      <c r="B28" s="63" t="str">
        <f>'Daten, Quellen und Anmerkungen'!B27</f>
        <v>BCCU (mittelfristig)</v>
      </c>
      <c r="C28" s="115">
        <v>0</v>
      </c>
      <c r="D28" s="115">
        <v>-2.0588235294117645</v>
      </c>
      <c r="E28" s="115">
        <v>0</v>
      </c>
      <c r="F28" s="115">
        <v>0</v>
      </c>
      <c r="G28" s="115">
        <v>0</v>
      </c>
      <c r="H28" s="115">
        <v>0</v>
      </c>
      <c r="I28" s="115">
        <v>-1.442400153090059</v>
      </c>
      <c r="L28" s="46" t="str">
        <f>B13</f>
        <v>FoCCS Industrie</v>
      </c>
      <c r="M28" s="47" cm="1">
        <f t="array" ref="M28:S28">_xlfn.XLOOKUP($L28,$B$6:$B$40,$C$6:$I$40)</f>
        <v>14.3</v>
      </c>
      <c r="N28" s="47">
        <v>10.588235294117649</v>
      </c>
      <c r="O28" s="47">
        <v>11</v>
      </c>
      <c r="P28" s="47">
        <v>19.400000000000002</v>
      </c>
      <c r="Q28" s="47">
        <v>0</v>
      </c>
      <c r="R28" s="47">
        <v>9.8015082100445152</v>
      </c>
      <c r="S28" s="47">
        <v>72.857009883220087</v>
      </c>
      <c r="V28" s="47"/>
      <c r="W28" s="47"/>
      <c r="X28" s="47"/>
      <c r="Y28" s="47"/>
      <c r="Z28" s="47"/>
      <c r="AA28" s="47"/>
      <c r="AB28" s="47"/>
    </row>
    <row r="29" spans="1:28">
      <c r="A29" s="59"/>
      <c r="B29" s="61" t="str">
        <f>'Daten, Quellen und Anmerkungen'!B28</f>
        <v>DACCS</v>
      </c>
      <c r="C29" s="115">
        <v>-20</v>
      </c>
      <c r="D29" s="115">
        <v>0</v>
      </c>
      <c r="E29" s="115">
        <v>-19.5</v>
      </c>
      <c r="F29" s="115">
        <v>-2.5</v>
      </c>
      <c r="G29" s="115">
        <v>0</v>
      </c>
      <c r="H29" s="115">
        <v>-34.190228893423097</v>
      </c>
      <c r="I29" s="115">
        <v>-56.773869034458684</v>
      </c>
      <c r="L29" s="46" t="str">
        <f>B14</f>
        <v>FoCCS Energie</v>
      </c>
      <c r="M29" s="47" cm="1">
        <f t="array" ref="M29:S29">_xlfn.XLOOKUP($L29,$B$6:$B$40,$C$6:$I$40)</f>
        <v>1.7000000000000002</v>
      </c>
      <c r="N29" s="47">
        <v>2</v>
      </c>
      <c r="O29" s="47">
        <v>0</v>
      </c>
      <c r="P29" s="47">
        <v>5</v>
      </c>
      <c r="Q29" s="47">
        <v>2.6005426429400234</v>
      </c>
      <c r="R29" s="47">
        <v>3.1352605415769159</v>
      </c>
      <c r="S29" s="47">
        <v>58.961541480423442</v>
      </c>
    </row>
    <row r="30" spans="1:28">
      <c r="A30" s="59"/>
      <c r="B30" s="61" t="str">
        <f>'Daten, Quellen und Anmerkungen'!B29</f>
        <v>Sonstiges CDR</v>
      </c>
      <c r="C30" s="115">
        <v>0</v>
      </c>
      <c r="D30" s="115">
        <v>-5</v>
      </c>
      <c r="E30" s="115">
        <v>0</v>
      </c>
      <c r="F30" s="115">
        <v>-16.100000000000001</v>
      </c>
      <c r="G30" s="115">
        <v>0</v>
      </c>
      <c r="H30" s="115">
        <v>0</v>
      </c>
      <c r="I30" s="115">
        <v>0</v>
      </c>
      <c r="J30" s="47">
        <f>SUM(C30:I30)-SUM(C31:I33)</f>
        <v>0</v>
      </c>
      <c r="L30" s="46" t="str">
        <f>B15</f>
        <v>Fossiles CCU (mittelfristig)</v>
      </c>
      <c r="M30" s="47" cm="1">
        <f t="array" ref="M30:S30">_xlfn.XLOOKUP($L30,$B$6:$B$40,$C$6:$I$40)</f>
        <v>0</v>
      </c>
      <c r="N30" s="47">
        <v>4.4117647058823515</v>
      </c>
      <c r="O30" s="47">
        <v>0</v>
      </c>
      <c r="P30" s="47">
        <v>0</v>
      </c>
      <c r="Q30" s="47">
        <v>0</v>
      </c>
      <c r="R30" s="47">
        <v>0</v>
      </c>
      <c r="S30" s="47">
        <v>56.942015882005848</v>
      </c>
    </row>
    <row r="31" spans="1:28">
      <c r="A31" s="59"/>
      <c r="B31" s="63" t="str">
        <f>'Daten, Quellen und Anmerkungen'!B30</f>
        <v>Beschleunigte Verwitterung</v>
      </c>
      <c r="C31" s="115">
        <v>0</v>
      </c>
      <c r="D31" s="115">
        <v>0</v>
      </c>
      <c r="E31" s="115">
        <v>0</v>
      </c>
      <c r="F31" s="115">
        <v>0</v>
      </c>
      <c r="G31" s="115">
        <v>0</v>
      </c>
      <c r="H31" s="115">
        <v>0</v>
      </c>
      <c r="I31" s="115">
        <v>0</v>
      </c>
      <c r="L31" s="59"/>
      <c r="M31" s="52"/>
      <c r="N31" s="52"/>
      <c r="O31" s="52"/>
      <c r="P31" s="52"/>
      <c r="Q31" s="52"/>
      <c r="R31" s="52"/>
      <c r="S31" s="52"/>
      <c r="U31" s="47"/>
    </row>
    <row r="32" spans="1:28">
      <c r="A32" s="59"/>
      <c r="B32" s="63" t="str">
        <f>'Daten, Quellen und Anmerkungen'!B31</f>
        <v>Pflanzenkohle</v>
      </c>
      <c r="C32" s="115">
        <v>0</v>
      </c>
      <c r="D32" s="115">
        <v>0</v>
      </c>
      <c r="E32" s="115">
        <v>0</v>
      </c>
      <c r="F32" s="115">
        <v>0</v>
      </c>
      <c r="G32" s="115">
        <v>0</v>
      </c>
      <c r="H32" s="115">
        <v>0</v>
      </c>
      <c r="I32" s="115">
        <v>0</v>
      </c>
      <c r="L32" s="59"/>
      <c r="M32" s="52"/>
      <c r="N32" s="52"/>
      <c r="O32" s="52"/>
      <c r="P32" s="52"/>
      <c r="Q32" s="52"/>
      <c r="R32" s="52"/>
      <c r="S32" s="52"/>
    </row>
    <row r="33" spans="1:19">
      <c r="A33" s="59"/>
      <c r="B33" s="63" t="str">
        <f>'Daten, Quellen und Anmerkungen'!B32</f>
        <v>Biomasse in Produkten</v>
      </c>
      <c r="C33" s="115">
        <v>0</v>
      </c>
      <c r="D33" s="115">
        <v>-5</v>
      </c>
      <c r="E33" s="115">
        <v>0</v>
      </c>
      <c r="F33" s="115">
        <v>-16.100000000000001</v>
      </c>
      <c r="G33" s="115">
        <v>0</v>
      </c>
      <c r="H33" s="115">
        <v>0</v>
      </c>
      <c r="I33" s="115">
        <v>0</v>
      </c>
      <c r="L33" s="160" t="s">
        <v>107</v>
      </c>
      <c r="M33" s="160"/>
      <c r="N33" s="160"/>
      <c r="O33" s="160"/>
      <c r="P33" s="160"/>
      <c r="Q33" s="160"/>
      <c r="R33" s="160"/>
      <c r="S33" s="160"/>
    </row>
    <row r="34" spans="1:19" ht="38.25">
      <c r="A34" s="59"/>
      <c r="B34" s="61" t="str">
        <f>'Daten, Quellen und Anmerkungen'!B33</f>
        <v>Importierte CCU-Produkte</v>
      </c>
      <c r="C34" s="115">
        <v>7</v>
      </c>
      <c r="D34" s="115">
        <v>7</v>
      </c>
      <c r="E34" s="115">
        <v>0</v>
      </c>
      <c r="F34" s="115">
        <v>0</v>
      </c>
      <c r="G34" s="115">
        <v>0</v>
      </c>
      <c r="H34" s="115">
        <v>0</v>
      </c>
      <c r="I34" s="115">
        <v>0</v>
      </c>
      <c r="L34" s="66"/>
      <c r="M34" s="66" t="s">
        <v>36</v>
      </c>
      <c r="N34" s="66" t="s">
        <v>37</v>
      </c>
      <c r="O34" s="66" t="s">
        <v>38</v>
      </c>
      <c r="P34" s="66" t="s">
        <v>39</v>
      </c>
      <c r="Q34" s="66" t="s">
        <v>40</v>
      </c>
      <c r="R34" s="66" t="s">
        <v>41</v>
      </c>
      <c r="S34" s="66" t="str">
        <f t="shared" ref="S34" si="7">I$5</f>
        <v>EU IA  - S2.5 (2024)</v>
      </c>
    </row>
    <row r="35" spans="1:19">
      <c r="A35" s="59"/>
      <c r="B35" s="69" t="s">
        <v>72</v>
      </c>
      <c r="C35" s="115">
        <f t="shared" ref="C35:I35" si="8">C16-SUM(C17:C22)</f>
        <v>-0.71789047114169513</v>
      </c>
      <c r="D35" s="115">
        <f t="shared" si="8"/>
        <v>3.1271668854067514E-2</v>
      </c>
      <c r="E35" s="115">
        <f t="shared" si="8"/>
        <v>-19.5</v>
      </c>
      <c r="F35" s="115">
        <f t="shared" si="8"/>
        <v>0</v>
      </c>
      <c r="G35" s="115">
        <f t="shared" si="8"/>
        <v>0</v>
      </c>
      <c r="H35" s="115">
        <f t="shared" si="8"/>
        <v>0</v>
      </c>
      <c r="I35" s="115">
        <f t="shared" si="8"/>
        <v>-4.2067150616276194E-6</v>
      </c>
      <c r="L35" s="63" t="str">
        <f t="shared" ref="L35:L40" si="9">B24</f>
        <v>BECCS (Industrie)</v>
      </c>
      <c r="M35" s="47" cm="1">
        <f t="array" ref="M35:S35">_xlfn.XLOOKUP($L35,$B$6:$B$40,$C$6:$I$40)</f>
        <v>-36</v>
      </c>
      <c r="N35" s="47">
        <v>-4.9411764705882355</v>
      </c>
      <c r="O35" s="47">
        <v>-9</v>
      </c>
      <c r="P35" s="47">
        <v>-6.4</v>
      </c>
      <c r="Q35" s="47">
        <v>0</v>
      </c>
      <c r="R35" s="47">
        <v>-3.7305568085692</v>
      </c>
      <c r="S35" s="47">
        <v>0</v>
      </c>
    </row>
    <row r="36" spans="1:19">
      <c r="A36" s="59"/>
      <c r="B36" s="69" t="s">
        <v>106</v>
      </c>
      <c r="C36" s="115">
        <f>IF(C5&lt;&gt;0,_xlfn.XLOOKUP(C$5,[1]Daten!$C$3:$K$3,[1]Daten!$C$34:$K$34),NA())</f>
        <v>0</v>
      </c>
      <c r="D36" s="115">
        <f>IF(D5&lt;&gt;0,_xlfn.XLOOKUP(D$5,[1]Daten!$C$3:$K$3,[1]Daten!$C$34:$K$34),NA())</f>
        <v>0</v>
      </c>
      <c r="E36" s="115">
        <f>IF(E5&lt;&gt;0,_xlfn.XLOOKUP(E$5,[1]Daten!$C$3:$K$3,[1]Daten!$C$34:$K$34),NA())</f>
        <v>0</v>
      </c>
      <c r="F36" s="115">
        <f>IF(F5&lt;&gt;0,_xlfn.XLOOKUP(F$5,[1]Daten!$C$3:$K$3,[1]Daten!$C$34:$K$34),NA())</f>
        <v>0</v>
      </c>
      <c r="G36" s="115">
        <f>IF(G5&lt;&gt;0,_xlfn.XLOOKUP(G$5,[1]Daten!$C$3:$K$3,[1]Daten!$C$34:$K$34),NA())</f>
        <v>35.721925421105283</v>
      </c>
      <c r="H36" s="115">
        <f>IF(H5&lt;&gt;0,_xlfn.XLOOKUP(H$5,[1]Daten!$C$3:$K$3,[1]Daten!$C$34:$K$34),NA())</f>
        <v>46.764224038039352</v>
      </c>
      <c r="I36" s="115">
        <f>IF(I5&lt;&gt;0,_xlfn.XLOOKUP(I$5,[1]Daten!$C$3:$K$3,[1]Daten!$C$34:$K$34),NA())</f>
        <v>147</v>
      </c>
      <c r="L36" s="63" t="str">
        <f t="shared" si="9"/>
        <v>BECCS (Energie)</v>
      </c>
      <c r="M36" s="47" cm="1">
        <f t="array" ref="M36:S36">_xlfn.XLOOKUP($L36,$B$6:$B$40,$C$6:$I$40)</f>
        <v>-1.2093608571428567</v>
      </c>
      <c r="N36" s="47">
        <v>-10</v>
      </c>
      <c r="O36" s="47">
        <v>-11</v>
      </c>
      <c r="P36" s="47">
        <v>0</v>
      </c>
      <c r="Q36" s="47">
        <v>0</v>
      </c>
      <c r="R36" s="47">
        <v>-14.128244611349297</v>
      </c>
      <c r="S36" s="47">
        <v>-56.218184732698603</v>
      </c>
    </row>
    <row r="37" spans="1:19">
      <c r="A37" s="59"/>
      <c r="B37" s="61"/>
      <c r="C37" s="115"/>
      <c r="D37" s="115"/>
      <c r="E37" s="115"/>
      <c r="F37" s="115"/>
      <c r="G37" s="115"/>
      <c r="H37" s="115"/>
      <c r="I37" s="115"/>
      <c r="L37" s="63" t="str">
        <f t="shared" si="9"/>
        <v>BCCS nicht-energetisch (Industrie)</v>
      </c>
      <c r="M37" s="47" cm="1">
        <f t="array" ref="M37:S37">_xlfn.XLOOKUP($L37,$B$6:$B$40,$C$6:$I$40)</f>
        <v>0</v>
      </c>
      <c r="N37" s="47">
        <v>0</v>
      </c>
      <c r="O37" s="47">
        <v>0</v>
      </c>
      <c r="P37" s="47">
        <v>-8</v>
      </c>
      <c r="Q37" s="47">
        <v>0</v>
      </c>
      <c r="R37" s="47">
        <v>0</v>
      </c>
      <c r="S37" s="47">
        <v>0</v>
      </c>
    </row>
    <row r="38" spans="1:19">
      <c r="A38" s="59"/>
      <c r="B38" s="61" t="str">
        <f>'Daten, Quellen und Anmerkungen'!B38</f>
        <v>THG-Erzeugung</v>
      </c>
      <c r="C38" s="115">
        <f t="shared" ref="C38:I38" si="10">SUM(C6:C12)</f>
        <v>79.018536227761217</v>
      </c>
      <c r="D38" s="115">
        <f t="shared" si="10"/>
        <v>86.955869441448598</v>
      </c>
      <c r="E38" s="115">
        <f t="shared" si="10"/>
        <v>80</v>
      </c>
      <c r="F38" s="115">
        <f t="shared" si="10"/>
        <v>64.447800000000015</v>
      </c>
      <c r="G38" s="115">
        <f t="shared" si="10"/>
        <v>54.312119412205234</v>
      </c>
      <c r="H38" s="115">
        <f t="shared" si="10"/>
        <v>87.833764565937742</v>
      </c>
      <c r="I38" s="115">
        <f t="shared" si="10"/>
        <v>591.66257471643326</v>
      </c>
      <c r="L38" s="63" t="str">
        <f t="shared" si="9"/>
        <v>BWACCS (Energie)</v>
      </c>
      <c r="M38" s="47" cm="1">
        <f t="array" ref="M38:S38">_xlfn.XLOOKUP($L38,$B$6:$B$40,$C$6:$I$40)</f>
        <v>0</v>
      </c>
      <c r="N38" s="47">
        <v>0</v>
      </c>
      <c r="O38" s="47">
        <v>0</v>
      </c>
      <c r="P38" s="47">
        <v>-3.2</v>
      </c>
      <c r="Q38" s="47">
        <v>-5.9001254138247949</v>
      </c>
      <c r="R38" s="47">
        <v>-7.1505942176315624</v>
      </c>
      <c r="S38" s="47">
        <v>0</v>
      </c>
    </row>
    <row r="39" spans="1:19">
      <c r="A39" s="59"/>
      <c r="B39" s="61" t="str">
        <f>'Daten, Quellen und Anmerkungen'!B39</f>
        <v>THG-Emissionen brutto</v>
      </c>
      <c r="C39" s="115">
        <f t="shared" ref="C39:I39" si="11">SUM(C6:C11)</f>
        <v>63.018536227761217</v>
      </c>
      <c r="D39" s="115">
        <f t="shared" si="11"/>
        <v>69.955869441448598</v>
      </c>
      <c r="E39" s="115">
        <f t="shared" si="11"/>
        <v>69</v>
      </c>
      <c r="F39" s="115">
        <f t="shared" si="11"/>
        <v>40.047800000000016</v>
      </c>
      <c r="G39" s="115">
        <f t="shared" si="11"/>
        <v>51.711576769265214</v>
      </c>
      <c r="H39" s="115">
        <f t="shared" si="11"/>
        <v>74.896995814316313</v>
      </c>
      <c r="I39" s="115">
        <f t="shared" si="11"/>
        <v>402.90200747078381</v>
      </c>
      <c r="L39" s="63" t="str">
        <f t="shared" si="9"/>
        <v>BCCU (mittelfristig)</v>
      </c>
      <c r="M39" s="47" cm="1">
        <f t="array" ref="M39:S39">_xlfn.XLOOKUP($L39,$B$6:$B$40,$C$6:$I$40)</f>
        <v>0</v>
      </c>
      <c r="N39" s="47">
        <v>-2.0588235294117645</v>
      </c>
      <c r="O39" s="47">
        <v>0</v>
      </c>
      <c r="P39" s="47">
        <v>0</v>
      </c>
      <c r="Q39" s="47">
        <v>0</v>
      </c>
      <c r="R39" s="47">
        <v>0</v>
      </c>
      <c r="S39" s="47">
        <v>-1.442400153090059</v>
      </c>
    </row>
    <row r="40" spans="1:19">
      <c r="A40" s="59"/>
      <c r="B40" s="61" t="str">
        <f>'Daten, Quellen und Anmerkungen'!B40</f>
        <v>THG-Emissionen netto</v>
      </c>
      <c r="C40" s="115">
        <f t="shared" ref="C40:I40" si="12">C39+C16+C23+C29+C30</f>
        <v>-5.5375558413904784</v>
      </c>
      <c r="D40" s="115">
        <f t="shared" si="12"/>
        <v>7.1024227515328207</v>
      </c>
      <c r="E40" s="115">
        <f t="shared" si="12"/>
        <v>10</v>
      </c>
      <c r="F40" s="115">
        <f t="shared" si="12"/>
        <v>-31.005339874198157</v>
      </c>
      <c r="G40" s="115">
        <f t="shared" si="12"/>
        <v>-10.096620552021818</v>
      </c>
      <c r="H40" s="115">
        <f t="shared" si="12"/>
        <v>-8.8297385490886029</v>
      </c>
      <c r="I40" s="115">
        <f t="shared" si="12"/>
        <v>-44.146220597331379</v>
      </c>
      <c r="L40" s="63" t="str">
        <f t="shared" si="9"/>
        <v>DACCS</v>
      </c>
      <c r="M40" s="47" cm="1">
        <f t="array" ref="M40:S40">_xlfn.XLOOKUP($L40,$B$6:$B$40,$C$6:$I$40)</f>
        <v>-20</v>
      </c>
      <c r="N40" s="47">
        <v>0</v>
      </c>
      <c r="O40" s="47">
        <v>-19.5</v>
      </c>
      <c r="P40" s="47">
        <v>-2.5</v>
      </c>
      <c r="Q40" s="47">
        <v>0</v>
      </c>
      <c r="R40" s="47">
        <v>-34.190228893423097</v>
      </c>
      <c r="S40" s="47">
        <v>-56.773869034458684</v>
      </c>
    </row>
    <row r="41" spans="1:19">
      <c r="A41" s="59"/>
      <c r="B41" s="59"/>
      <c r="C41" s="115"/>
      <c r="D41" s="115"/>
      <c r="E41" s="115"/>
      <c r="F41" s="115"/>
      <c r="G41" s="115"/>
      <c r="H41" s="115"/>
      <c r="I41" s="115"/>
      <c r="L41" s="63" t="str">
        <f>B33</f>
        <v>Biomasse in Produkten</v>
      </c>
      <c r="M41" s="47" cm="1">
        <f t="array" ref="M41:S41">_xlfn.XLOOKUP($L41,$B$6:$B$40,$C$6:$I$40)</f>
        <v>0</v>
      </c>
      <c r="N41" s="47">
        <v>-5</v>
      </c>
      <c r="O41" s="47">
        <v>0</v>
      </c>
      <c r="P41" s="47">
        <v>-16.100000000000001</v>
      </c>
      <c r="Q41" s="47">
        <v>0</v>
      </c>
      <c r="R41" s="47">
        <v>0</v>
      </c>
      <c r="S41" s="47">
        <v>0</v>
      </c>
    </row>
    <row r="42" spans="1:19">
      <c r="A42" s="59"/>
      <c r="B42" s="59" t="s">
        <v>101</v>
      </c>
      <c r="C42" s="113" cm="1">
        <f t="array" ref="C42:C44">IF(C5&lt;&gt;0,_xlfn.XLOOKUP(C$5,[1]Daten!$C$3:$K$3,[1]Daten!$C$39:$K$41),NA())</f>
        <v>63.018536227761217</v>
      </c>
      <c r="D42" s="113" cm="1">
        <f t="array" ref="D42:D44">IF(D5&lt;&gt;0,_xlfn.XLOOKUP(D$5,[1]Daten!$C$3:$K$3,[1]Daten!$C$39:$K$41),NA())</f>
        <v>70</v>
      </c>
      <c r="E42" s="113" cm="1">
        <f t="array" ref="E42:E44">IF(E5&lt;&gt;0,_xlfn.XLOOKUP(E$5,[1]Daten!$C$3:$K$3,[1]Daten!$C$39:$K$41),NA())</f>
        <v>69</v>
      </c>
      <c r="F42" s="113" cm="1">
        <f t="array" ref="F42:F44">IF(F5&lt;&gt;0,_xlfn.XLOOKUP(F$5,[1]Daten!$C$3:$K$3,[1]Daten!$C$39:$K$41),NA())</f>
        <v>40.047800000000016</v>
      </c>
      <c r="G42" s="113" cm="1">
        <f t="array" ref="G42:G44">IF(G5&lt;&gt;0,_xlfn.XLOOKUP(G$5,[1]Daten!$C$3:$K$3,[1]Daten!$C$39:$K$41),NA())</f>
        <v>51.711576769265214</v>
      </c>
      <c r="H42" s="113" cm="1">
        <f t="array" ref="H42:H44">IF(H5&lt;&gt;0,_xlfn.XLOOKUP(H$5,[1]Daten!$C$3:$K$3,[1]Daten!$C$39:$K$41),NA())</f>
        <v>74.896995814316313</v>
      </c>
      <c r="I42" s="113" cm="1">
        <f t="array" ref="I42:I44">IF(I5&lt;&gt;0,_xlfn.XLOOKUP(I$5,[1]Daten!$C$3:$K$3,[1]Daten!$C$39:$K$41),NA())</f>
        <v>402.90200747078387</v>
      </c>
      <c r="L42" s="63" t="str">
        <f>B16</f>
        <v>Netto LULUCF</v>
      </c>
      <c r="M42" s="47" cm="1">
        <f t="array" ref="M42:S42">_xlfn.XLOOKUP($L42,$B$6:$B$40,$C$6:$I$40)</f>
        <v>-11.346731212008843</v>
      </c>
      <c r="N42" s="47">
        <v>-40.853446689915778</v>
      </c>
      <c r="O42" s="47">
        <v>-19.5</v>
      </c>
      <c r="P42" s="47">
        <v>-34.85313987419817</v>
      </c>
      <c r="Q42" s="47">
        <v>-55.908071907462237</v>
      </c>
      <c r="R42" s="47">
        <v>-24.527109832431762</v>
      </c>
      <c r="S42" s="47">
        <v>-332.61377414786784</v>
      </c>
    </row>
    <row r="43" spans="1:19">
      <c r="A43" s="59"/>
      <c r="B43" s="59"/>
      <c r="C43" s="116">
        <v>-5.5375558413904802</v>
      </c>
      <c r="D43" s="116">
        <v>7.1465533100842222</v>
      </c>
      <c r="E43" s="116">
        <v>10</v>
      </c>
      <c r="F43" s="116">
        <v>-31.152199999999986</v>
      </c>
      <c r="G43" s="116">
        <v>-10.096620552021818</v>
      </c>
      <c r="H43" s="116">
        <v>-8.8297385490886029</v>
      </c>
      <c r="I43" s="116">
        <v>-44.197924551600352</v>
      </c>
    </row>
    <row r="44" spans="1:19">
      <c r="A44" s="59"/>
      <c r="B44" s="59"/>
      <c r="C44" s="116">
        <v>0</v>
      </c>
      <c r="D44" s="116">
        <v>0</v>
      </c>
      <c r="E44" s="116">
        <v>0</v>
      </c>
      <c r="F44" s="116">
        <v>0</v>
      </c>
      <c r="G44" s="116">
        <v>0</v>
      </c>
      <c r="H44" s="116">
        <v>0</v>
      </c>
      <c r="I44" s="116">
        <v>0</v>
      </c>
      <c r="L44" t="s">
        <v>108</v>
      </c>
      <c r="M44" s="51">
        <f t="shared" ref="M44:S44" si="13">(M28+M29)/SUM(M22:M30)</f>
        <v>0.2024841355436143</v>
      </c>
      <c r="N44" s="51">
        <f t="shared" si="13"/>
        <v>0.14476579183184279</v>
      </c>
      <c r="O44" s="51">
        <f t="shared" si="13"/>
        <v>0.13750000000000001</v>
      </c>
      <c r="P44" s="51">
        <f t="shared" si="13"/>
        <v>0.37860097629399292</v>
      </c>
      <c r="Q44" s="51">
        <f t="shared" si="13"/>
        <v>4.7881442872870453E-2</v>
      </c>
      <c r="R44" s="51">
        <f t="shared" si="13"/>
        <v>0.14728696664150903</v>
      </c>
      <c r="S44" s="51">
        <f t="shared" si="13"/>
        <v>0.2227934586310793</v>
      </c>
    </row>
    <row r="45" spans="1:19">
      <c r="A45" s="59"/>
      <c r="B45" s="59" t="s">
        <v>73</v>
      </c>
      <c r="C45" s="113">
        <f t="shared" ref="C45:I47" si="14">C38-C42</f>
        <v>16</v>
      </c>
      <c r="D45" s="113">
        <f t="shared" si="14"/>
        <v>16.955869441448598</v>
      </c>
      <c r="E45" s="113">
        <f t="shared" si="14"/>
        <v>11</v>
      </c>
      <c r="F45" s="113">
        <f t="shared" si="14"/>
        <v>24.4</v>
      </c>
      <c r="G45" s="113">
        <f t="shared" si="14"/>
        <v>2.6005426429400202</v>
      </c>
      <c r="H45" s="113">
        <f t="shared" si="14"/>
        <v>12.936768751621429</v>
      </c>
      <c r="I45" s="113">
        <f t="shared" si="14"/>
        <v>188.76056724564938</v>
      </c>
      <c r="L45" t="s">
        <v>109</v>
      </c>
      <c r="M45" s="51">
        <f t="shared" ref="M45:S45" si="15">(M28+M29)/($S$28+$S$29)</f>
        <v>0.12137897006515663</v>
      </c>
      <c r="N45" s="51">
        <f t="shared" si="15"/>
        <v>9.5496689683615882E-2</v>
      </c>
      <c r="O45" s="51">
        <f t="shared" si="15"/>
        <v>8.3448041919795185E-2</v>
      </c>
      <c r="P45" s="51">
        <f t="shared" si="15"/>
        <v>0.18510292934936387</v>
      </c>
      <c r="Q45" s="51">
        <f t="shared" si="15"/>
        <v>1.9728199225661276E-2</v>
      </c>
      <c r="R45" s="51">
        <f t="shared" si="15"/>
        <v>9.814072919018195E-2</v>
      </c>
      <c r="S45" s="51">
        <f t="shared" si="15"/>
        <v>1</v>
      </c>
    </row>
    <row r="46" spans="1:19">
      <c r="A46" s="59"/>
      <c r="B46" s="59" t="s">
        <v>74</v>
      </c>
      <c r="C46" s="113">
        <f t="shared" si="14"/>
        <v>68.556092069151703</v>
      </c>
      <c r="D46" s="113">
        <f t="shared" si="14"/>
        <v>62.809316131364376</v>
      </c>
      <c r="E46" s="113">
        <f t="shared" si="14"/>
        <v>59</v>
      </c>
      <c r="F46" s="113">
        <f t="shared" si="14"/>
        <v>71.2</v>
      </c>
      <c r="G46" s="113">
        <f t="shared" si="14"/>
        <v>61.808197321287032</v>
      </c>
      <c r="H46" s="113">
        <f t="shared" si="14"/>
        <v>83.726734363404915</v>
      </c>
      <c r="I46" s="113">
        <f t="shared" si="14"/>
        <v>447.09993202238417</v>
      </c>
    </row>
    <row r="47" spans="1:19">
      <c r="A47" s="59"/>
      <c r="B47" s="59" t="s">
        <v>75</v>
      </c>
      <c r="C47" s="113">
        <f t="shared" si="14"/>
        <v>-5.5375558413904784</v>
      </c>
      <c r="D47" s="113">
        <f t="shared" si="14"/>
        <v>7.1024227515328207</v>
      </c>
      <c r="E47" s="113">
        <f t="shared" si="14"/>
        <v>10</v>
      </c>
      <c r="F47" s="113">
        <f t="shared" si="14"/>
        <v>-31.005339874198157</v>
      </c>
      <c r="G47" s="113">
        <f t="shared" si="14"/>
        <v>-10.096620552021818</v>
      </c>
      <c r="H47" s="113">
        <f t="shared" si="14"/>
        <v>-8.8297385490886029</v>
      </c>
      <c r="I47" s="113">
        <f t="shared" si="14"/>
        <v>-44.146220597331379</v>
      </c>
      <c r="L47" t="s">
        <v>110</v>
      </c>
      <c r="M47" s="51">
        <f t="shared" ref="M47:S47" si="16">SUM(M35:M41)/SUM($S35:$S41)</f>
        <v>0.49993126106070901</v>
      </c>
      <c r="N47" s="51">
        <f t="shared" si="16"/>
        <v>0.19224979231632836</v>
      </c>
      <c r="O47" s="51">
        <f t="shared" si="16"/>
        <v>0.3451757634770441</v>
      </c>
      <c r="P47" s="51">
        <f t="shared" si="16"/>
        <v>0.31633829462959484</v>
      </c>
      <c r="Q47" s="51">
        <f t="shared" si="16"/>
        <v>5.1558994793095808E-2</v>
      </c>
      <c r="R47" s="51">
        <f t="shared" si="16"/>
        <v>0.51732343278564574</v>
      </c>
      <c r="S47" s="51">
        <f t="shared" si="16"/>
        <v>1</v>
      </c>
    </row>
    <row r="48" spans="1:19">
      <c r="A48" s="59"/>
      <c r="B48" s="59"/>
      <c r="C48" s="114"/>
      <c r="D48" s="114"/>
      <c r="E48" s="114"/>
      <c r="F48" s="99"/>
      <c r="G48" s="99"/>
      <c r="H48" s="99"/>
      <c r="I48" s="99"/>
    </row>
    <row r="49" spans="1:19">
      <c r="A49" s="59"/>
      <c r="B49" s="59"/>
      <c r="C49" s="114"/>
      <c r="D49" s="114"/>
      <c r="E49" s="114"/>
      <c r="F49" s="99"/>
      <c r="G49" s="99"/>
      <c r="H49" s="99"/>
      <c r="I49" s="99"/>
    </row>
    <row r="50" spans="1:19" ht="38.25">
      <c r="A50" s="59"/>
      <c r="B50" s="61" t="s">
        <v>111</v>
      </c>
      <c r="C50" s="115">
        <f t="shared" ref="C50:I50" si="17">C16+C23+C29+C30</f>
        <v>-68.556092069151703</v>
      </c>
      <c r="D50" s="115">
        <f t="shared" si="17"/>
        <v>-62.853446689915778</v>
      </c>
      <c r="E50" s="115">
        <f t="shared" si="17"/>
        <v>-59</v>
      </c>
      <c r="F50" s="115">
        <f t="shared" si="17"/>
        <v>-71.053139874198166</v>
      </c>
      <c r="G50" s="115">
        <f t="shared" si="17"/>
        <v>-61.808197321287032</v>
      </c>
      <c r="H50" s="115">
        <f t="shared" si="17"/>
        <v>-83.726734363404915</v>
      </c>
      <c r="I50" s="115">
        <f t="shared" si="17"/>
        <v>-447.04822806811524</v>
      </c>
      <c r="L50" s="66"/>
      <c r="M50" s="66" t="s">
        <v>36</v>
      </c>
      <c r="N50" s="66" t="s">
        <v>37</v>
      </c>
      <c r="O50" s="66" t="s">
        <v>38</v>
      </c>
      <c r="P50" s="66" t="s">
        <v>39</v>
      </c>
      <c r="Q50" s="66" t="s">
        <v>40</v>
      </c>
      <c r="R50" s="66" t="s">
        <v>41</v>
      </c>
      <c r="S50" s="66" t="str">
        <f t="shared" ref="S50" si="18">I$5</f>
        <v>EU IA  - S2.5 (2024)</v>
      </c>
    </row>
    <row r="51" spans="1:19">
      <c r="A51" s="59"/>
      <c r="B51" s="61" t="s">
        <v>112</v>
      </c>
      <c r="C51" s="113">
        <f t="shared" ref="C51:I51" si="19">C30+C29+C23</f>
        <v>-57.209360857142855</v>
      </c>
      <c r="D51" s="113">
        <f t="shared" si="19"/>
        <v>-22</v>
      </c>
      <c r="E51" s="113">
        <f t="shared" si="19"/>
        <v>-39.5</v>
      </c>
      <c r="F51" s="113">
        <f t="shared" si="19"/>
        <v>-36.200000000000003</v>
      </c>
      <c r="G51" s="113">
        <f t="shared" si="19"/>
        <v>-5.9001254138247949</v>
      </c>
      <c r="H51" s="113">
        <f t="shared" si="19"/>
        <v>-59.199624530973153</v>
      </c>
      <c r="I51" s="113">
        <f t="shared" si="19"/>
        <v>-114.43445392024735</v>
      </c>
      <c r="L51" t="str">
        <f t="shared" ref="L51:L57" si="20">B16</f>
        <v>Netto LULUCF</v>
      </c>
      <c r="M51" s="47" cm="1">
        <f t="array" ref="M51:S51">_xlfn.XLOOKUP($L51,$B$6:$B$40,$C$6:$I$40)</f>
        <v>-11.346731212008843</v>
      </c>
      <c r="N51" s="47">
        <v>-40.853446689915778</v>
      </c>
      <c r="O51" s="47">
        <v>-19.5</v>
      </c>
      <c r="P51" s="47">
        <v>-34.85313987419817</v>
      </c>
      <c r="Q51" s="47">
        <v>-55.908071907462237</v>
      </c>
      <c r="R51" s="47">
        <v>-24.527109832431762</v>
      </c>
      <c r="S51" s="47">
        <v>-332.61377414786784</v>
      </c>
    </row>
    <row r="52" spans="1:19">
      <c r="A52" s="59"/>
      <c r="B52" s="59"/>
      <c r="C52" s="59"/>
      <c r="D52" s="59"/>
      <c r="E52" s="59"/>
      <c r="L52" t="str">
        <f t="shared" si="20"/>
        <v>Netto-Grünland</v>
      </c>
      <c r="M52" s="47" cm="1">
        <f t="array" ref="M52:S52">_xlfn.XLOOKUP($L52,$B$6:$B$40,$C$6:$I$40)</f>
        <v>7.1033085068122102</v>
      </c>
      <c r="N52" s="47">
        <v>4.3374064874331149</v>
      </c>
      <c r="O52" s="47">
        <v>0</v>
      </c>
      <c r="P52" s="47">
        <v>-3.1027628075702496</v>
      </c>
      <c r="Q52" s="47">
        <v>-5.4478462632706002</v>
      </c>
      <c r="R52" s="47">
        <v>6.7594274823450151</v>
      </c>
      <c r="S52" s="47">
        <v>-7.1769072050091633</v>
      </c>
    </row>
    <row r="53" spans="1:19">
      <c r="B53" s="59"/>
      <c r="C53" s="59"/>
      <c r="D53" s="59"/>
      <c r="E53" s="59"/>
      <c r="L53" t="str">
        <f t="shared" si="20"/>
        <v>Netto-Ackerland</v>
      </c>
      <c r="M53" s="47" cm="1">
        <f t="array" ref="M53:S53">_xlfn.XLOOKUP($L53,$B$6:$B$40,$C$6:$I$40)</f>
        <v>6.2086773013590024</v>
      </c>
      <c r="N53" s="47">
        <v>-0.86777923626731968</v>
      </c>
      <c r="O53" s="47">
        <v>0</v>
      </c>
      <c r="P53" s="47">
        <v>0.25686628825208846</v>
      </c>
      <c r="Q53" s="47">
        <v>-5.3054403582174343</v>
      </c>
      <c r="R53" s="47">
        <v>11.532345914531724</v>
      </c>
      <c r="S53" s="47">
        <v>-22.182308437583451</v>
      </c>
    </row>
    <row r="54" spans="1:19">
      <c r="B54" s="59"/>
      <c r="C54" s="59"/>
      <c r="D54" s="59"/>
      <c r="E54" s="59"/>
      <c r="L54" t="str">
        <f t="shared" si="20"/>
        <v>Netto-Feuchtgebiete</v>
      </c>
      <c r="M54" s="47" cm="1">
        <f t="array" ref="M54:S54">_xlfn.XLOOKUP($L54,$B$6:$B$40,$C$6:$I$40)</f>
        <v>5.5281964843912474</v>
      </c>
      <c r="N54" s="47">
        <v>4.533750607103129</v>
      </c>
      <c r="O54" s="47">
        <v>0</v>
      </c>
      <c r="P54" s="47">
        <v>16.950601567034234</v>
      </c>
      <c r="Q54" s="47">
        <v>16.09404313512885</v>
      </c>
      <c r="R54" s="47">
        <v>10.191956180847347</v>
      </c>
      <c r="S54" s="47">
        <v>21.449868926657999</v>
      </c>
    </row>
    <row r="55" spans="1:19">
      <c r="B55" s="49"/>
      <c r="L55" t="str">
        <f t="shared" si="20"/>
        <v>Netto-Siedlungen</v>
      </c>
      <c r="M55" s="47" cm="1">
        <f t="array" ref="M55:S55">_xlfn.XLOOKUP($L55,$B$6:$B$40,$C$6:$I$40)</f>
        <v>4.0468265410445596</v>
      </c>
      <c r="N55" s="47">
        <v>4.4847943391375917</v>
      </c>
      <c r="O55" s="47">
        <v>0</v>
      </c>
      <c r="P55" s="47">
        <v>1.4495880027971528</v>
      </c>
      <c r="Q55" s="47">
        <v>1.0297322360106718</v>
      </c>
      <c r="R55" s="47">
        <v>1.002184700344233</v>
      </c>
      <c r="S55" s="47">
        <v>10.022311770958213</v>
      </c>
    </row>
    <row r="56" spans="1:19">
      <c r="B56" s="49"/>
      <c r="L56" t="str">
        <f t="shared" si="20"/>
        <v>Netto-Holzprodukte</v>
      </c>
      <c r="M56" s="47" cm="1">
        <f t="array" ref="M56:S56">_xlfn.XLOOKUP($L56,$B$6:$B$40,$C$6:$I$40)</f>
        <v>2.5</v>
      </c>
      <c r="N56" s="47">
        <v>2.5</v>
      </c>
      <c r="O56" s="47">
        <v>0</v>
      </c>
      <c r="P56" s="47">
        <v>-3.6289051035288069</v>
      </c>
      <c r="Q56" s="47">
        <v>-21.230896878662229</v>
      </c>
      <c r="R56" s="47">
        <v>-15.454281673548168</v>
      </c>
      <c r="S56" s="47">
        <v>-46.432164545416086</v>
      </c>
    </row>
    <row r="57" spans="1:19">
      <c r="C57" s="47"/>
      <c r="D57" s="47"/>
      <c r="E57" s="47"/>
      <c r="F57" s="47"/>
      <c r="G57" s="47"/>
      <c r="H57" s="47"/>
      <c r="I57" s="47"/>
      <c r="L57" t="str">
        <f t="shared" si="20"/>
        <v>Netto-Wälder</v>
      </c>
      <c r="M57" s="47" cm="1">
        <f t="array" ref="M57:S57">_xlfn.XLOOKUP($L57,$B$6:$B$40,$C$6:$I$40)</f>
        <v>-36.015849574474167</v>
      </c>
      <c r="N57" s="47">
        <v>-55.872890556176358</v>
      </c>
      <c r="O57" s="47">
        <v>0</v>
      </c>
      <c r="P57" s="47">
        <v>-46.778527821182585</v>
      </c>
      <c r="Q57" s="47">
        <v>-41.047663778451493</v>
      </c>
      <c r="R57" s="47">
        <v>-38.55874243695191</v>
      </c>
      <c r="S57" s="47">
        <v>-288.29457045076026</v>
      </c>
    </row>
    <row r="58" spans="1:19">
      <c r="C58" s="47"/>
      <c r="D58" s="47"/>
      <c r="E58" s="47"/>
      <c r="F58" s="47"/>
      <c r="G58" s="47"/>
      <c r="H58" s="47"/>
      <c r="I58" s="47"/>
      <c r="L58" t="str">
        <f>B35</f>
        <v>LULUCF (nicht spezifiziert)</v>
      </c>
      <c r="M58" s="47" cm="1">
        <f t="array" ref="M58:S58">_xlfn.XLOOKUP($L58,$B$6:$B$40,$C$6:$I$40)</f>
        <v>-0.71789047114169513</v>
      </c>
      <c r="N58" s="47">
        <v>3.1271668854067514E-2</v>
      </c>
      <c r="O58" s="47">
        <v>-19.5</v>
      </c>
      <c r="P58" s="47">
        <v>0</v>
      </c>
      <c r="Q58" s="47">
        <v>0</v>
      </c>
      <c r="R58" s="47">
        <v>0</v>
      </c>
      <c r="S58" s="47">
        <v>-4.2067150616276194E-6</v>
      </c>
    </row>
    <row r="59" spans="1:19">
      <c r="C59" s="47"/>
      <c r="D59" s="47"/>
      <c r="E59" s="47"/>
      <c r="F59" s="47"/>
      <c r="G59" s="47"/>
      <c r="H59" s="47"/>
      <c r="I59" s="47"/>
    </row>
    <row r="60" spans="1:19">
      <c r="C60" s="47"/>
      <c r="D60" s="47"/>
      <c r="E60" s="47"/>
      <c r="F60" s="47"/>
      <c r="G60" s="47"/>
      <c r="H60" s="47"/>
      <c r="I60" s="47"/>
    </row>
    <row r="61" spans="1:19">
      <c r="C61" s="47"/>
      <c r="D61" s="47"/>
      <c r="E61" s="47"/>
      <c r="F61" s="47"/>
      <c r="G61" s="47"/>
      <c r="H61" s="47"/>
      <c r="I61" s="47"/>
    </row>
    <row r="62" spans="1:19">
      <c r="C62" s="47"/>
      <c r="D62" s="47"/>
      <c r="E62" s="47"/>
      <c r="F62" s="47"/>
      <c r="G62" s="47"/>
      <c r="H62" s="47"/>
      <c r="I62" s="47"/>
    </row>
    <row r="63" spans="1:19">
      <c r="C63" s="47"/>
      <c r="D63" s="47"/>
      <c r="E63" s="47"/>
      <c r="F63" s="47"/>
      <c r="G63" s="47"/>
      <c r="H63" s="47"/>
      <c r="I63" s="47"/>
    </row>
    <row r="64" spans="1:19">
      <c r="C64" s="47"/>
      <c r="D64" s="47"/>
      <c r="E64" s="47"/>
      <c r="F64" s="47"/>
      <c r="G64" s="47"/>
      <c r="H64" s="47"/>
      <c r="I64" s="47"/>
    </row>
    <row r="65" spans="2:9">
      <c r="C65" s="47"/>
      <c r="D65" s="47"/>
      <c r="E65" s="47"/>
      <c r="F65" s="47"/>
      <c r="G65" s="47"/>
      <c r="H65" s="47"/>
      <c r="I65" s="47"/>
    </row>
    <row r="66" spans="2:9">
      <c r="C66" s="47"/>
      <c r="D66" s="47"/>
      <c r="E66" s="47"/>
      <c r="F66" s="47"/>
      <c r="G66" s="47"/>
      <c r="H66" s="47"/>
      <c r="I66" s="47"/>
    </row>
    <row r="67" spans="2:9">
      <c r="B67" s="48"/>
      <c r="C67" s="47"/>
      <c r="D67" s="47"/>
      <c r="E67" s="47"/>
      <c r="F67" s="47"/>
      <c r="G67" s="47"/>
      <c r="H67" s="47"/>
      <c r="I67" s="47"/>
    </row>
    <row r="68" spans="2:9">
      <c r="C68" s="47"/>
      <c r="D68" s="47"/>
      <c r="E68" s="47"/>
      <c r="F68" s="47"/>
      <c r="G68" s="47"/>
      <c r="H68" s="47"/>
      <c r="I68" s="47"/>
    </row>
    <row r="69" spans="2:9">
      <c r="B69" s="49"/>
    </row>
    <row r="71" spans="2:9">
      <c r="C71" s="47"/>
      <c r="D71" s="47"/>
      <c r="E71" s="47"/>
      <c r="F71" s="47"/>
      <c r="G71" s="47"/>
      <c r="H71" s="47"/>
      <c r="I71" s="47"/>
    </row>
    <row r="72" spans="2:9">
      <c r="C72" s="47"/>
      <c r="D72" s="47"/>
      <c r="E72" s="47"/>
      <c r="F72" s="47"/>
      <c r="G72" s="47"/>
      <c r="H72" s="47"/>
      <c r="I72" s="47"/>
    </row>
    <row r="73" spans="2:9">
      <c r="C73" s="47"/>
      <c r="D73" s="47"/>
      <c r="E73" s="47"/>
      <c r="F73" s="47"/>
      <c r="G73" s="47"/>
      <c r="H73" s="47"/>
      <c r="I73" s="47"/>
    </row>
    <row r="74" spans="2:9">
      <c r="C74" s="47"/>
      <c r="D74" s="47"/>
      <c r="E74" s="47"/>
      <c r="F74" s="47"/>
      <c r="G74" s="47"/>
      <c r="H74" s="47"/>
      <c r="I74" s="47"/>
    </row>
    <row r="75" spans="2:9">
      <c r="C75" s="47"/>
      <c r="D75" s="47"/>
      <c r="E75" s="47"/>
      <c r="F75" s="47"/>
      <c r="G75" s="47"/>
      <c r="H75" s="47"/>
      <c r="I75" s="47"/>
    </row>
    <row r="76" spans="2:9">
      <c r="C76" s="47"/>
      <c r="D76" s="47"/>
      <c r="E76" s="47"/>
      <c r="F76" s="47"/>
      <c r="G76" s="47"/>
      <c r="H76" s="47"/>
      <c r="I76" s="47"/>
    </row>
    <row r="77" spans="2:9">
      <c r="C77" s="47"/>
      <c r="D77" s="47"/>
      <c r="E77" s="47"/>
      <c r="F77" s="47"/>
      <c r="G77" s="47"/>
      <c r="H77" s="47"/>
      <c r="I77" s="47"/>
    </row>
    <row r="78" spans="2:9">
      <c r="C78" s="47"/>
      <c r="D78" s="47"/>
      <c r="E78" s="47"/>
      <c r="F78" s="47"/>
      <c r="G78" s="47"/>
      <c r="H78" s="47"/>
      <c r="I78" s="47"/>
    </row>
    <row r="79" spans="2:9">
      <c r="C79" s="47"/>
      <c r="D79" s="47"/>
      <c r="E79" s="47"/>
      <c r="F79" s="47"/>
      <c r="G79" s="47"/>
      <c r="H79" s="47"/>
      <c r="I79" s="47"/>
    </row>
    <row r="80" spans="2:9">
      <c r="C80" s="47"/>
      <c r="D80" s="47"/>
      <c r="E80" s="47"/>
      <c r="F80" s="47"/>
      <c r="G80" s="47"/>
      <c r="H80" s="47"/>
      <c r="I80" s="47"/>
    </row>
    <row r="81" spans="2:11">
      <c r="C81" s="47"/>
      <c r="D81" s="47"/>
      <c r="E81" s="47"/>
      <c r="F81" s="47"/>
      <c r="G81" s="47"/>
      <c r="H81" s="47"/>
      <c r="I81" s="47"/>
    </row>
    <row r="82" spans="2:11">
      <c r="B82" s="48"/>
      <c r="C82" s="47"/>
      <c r="D82" s="47"/>
      <c r="E82" s="47"/>
      <c r="F82" s="47"/>
      <c r="G82" s="47"/>
      <c r="H82" s="47"/>
      <c r="I82" s="47"/>
    </row>
    <row r="83" spans="2:11">
      <c r="C83" s="47"/>
      <c r="D83" s="47"/>
      <c r="E83" s="47"/>
      <c r="F83" s="47"/>
      <c r="G83" s="47"/>
      <c r="H83" s="47"/>
      <c r="I83" s="47"/>
    </row>
    <row r="86" spans="2:11">
      <c r="B86" s="49" t="s">
        <v>113</v>
      </c>
    </row>
    <row r="87" spans="2:11">
      <c r="B87">
        <f>B77</f>
        <v>0</v>
      </c>
      <c r="C87" s="47">
        <f>C77</f>
        <v>0</v>
      </c>
      <c r="D87" s="47">
        <f t="shared" ref="D87:I87" si="21">D77</f>
        <v>0</v>
      </c>
      <c r="E87" s="47">
        <f t="shared" si="21"/>
        <v>0</v>
      </c>
      <c r="F87" s="47">
        <f t="shared" si="21"/>
        <v>0</v>
      </c>
      <c r="G87" s="47">
        <f t="shared" si="21"/>
        <v>0</v>
      </c>
      <c r="H87" s="47">
        <f t="shared" ref="H87" si="22">H77</f>
        <v>0</v>
      </c>
      <c r="I87" s="47">
        <f t="shared" si="21"/>
        <v>0</v>
      </c>
    </row>
    <row r="88" spans="2:11">
      <c r="B88">
        <f>B78</f>
        <v>0</v>
      </c>
      <c r="C88" s="47">
        <f>C78</f>
        <v>0</v>
      </c>
      <c r="D88" s="47">
        <f t="shared" ref="D88:I88" si="23">D78</f>
        <v>0</v>
      </c>
      <c r="E88" s="47">
        <f t="shared" si="23"/>
        <v>0</v>
      </c>
      <c r="F88" s="47">
        <f>F78</f>
        <v>0</v>
      </c>
      <c r="G88" s="47">
        <f t="shared" si="23"/>
        <v>0</v>
      </c>
      <c r="H88" s="47">
        <f t="shared" ref="H88" si="24">H78</f>
        <v>0</v>
      </c>
      <c r="I88" s="47">
        <f t="shared" si="23"/>
        <v>0</v>
      </c>
    </row>
    <row r="89" spans="2:11">
      <c r="B89">
        <f>B80</f>
        <v>0</v>
      </c>
      <c r="C89" s="47">
        <f>-C80</f>
        <v>0</v>
      </c>
      <c r="D89" s="47">
        <f t="shared" ref="D89:I89" si="25">-D80</f>
        <v>0</v>
      </c>
      <c r="E89" s="47">
        <f t="shared" si="25"/>
        <v>0</v>
      </c>
      <c r="F89" s="47">
        <f t="shared" si="25"/>
        <v>0</v>
      </c>
      <c r="G89" s="47">
        <f t="shared" si="25"/>
        <v>0</v>
      </c>
      <c r="H89" s="47">
        <f t="shared" ref="H89" si="26">-H80</f>
        <v>0</v>
      </c>
      <c r="I89" s="47">
        <f t="shared" si="25"/>
        <v>0</v>
      </c>
    </row>
    <row r="90" spans="2:11">
      <c r="B90">
        <f>B81</f>
        <v>0</v>
      </c>
      <c r="C90" s="47">
        <f>-C81</f>
        <v>0</v>
      </c>
      <c r="D90" s="47">
        <f t="shared" ref="D90:I90" si="27">-D81</f>
        <v>0</v>
      </c>
      <c r="E90" s="47">
        <f t="shared" si="27"/>
        <v>0</v>
      </c>
      <c r="F90" s="47">
        <f t="shared" si="27"/>
        <v>0</v>
      </c>
      <c r="G90" s="47">
        <f t="shared" si="27"/>
        <v>0</v>
      </c>
      <c r="H90" s="47">
        <f t="shared" ref="H90" si="28">-H81</f>
        <v>0</v>
      </c>
      <c r="I90" s="47">
        <f t="shared" si="27"/>
        <v>0</v>
      </c>
    </row>
    <row r="91" spans="2:11">
      <c r="B91">
        <f>B82</f>
        <v>0</v>
      </c>
      <c r="C91" s="47">
        <f>-C82</f>
        <v>0</v>
      </c>
      <c r="D91" s="47">
        <f t="shared" ref="D91:I91" si="29">-D82</f>
        <v>0</v>
      </c>
      <c r="E91" s="47">
        <f t="shared" si="29"/>
        <v>0</v>
      </c>
      <c r="F91" s="47">
        <f>-F82</f>
        <v>0</v>
      </c>
      <c r="G91" s="47">
        <f t="shared" si="29"/>
        <v>0</v>
      </c>
      <c r="H91" s="47">
        <f t="shared" ref="H91" si="30">-H82</f>
        <v>0</v>
      </c>
      <c r="I91" s="47">
        <f t="shared" si="29"/>
        <v>0</v>
      </c>
      <c r="K91" s="48"/>
    </row>
    <row r="93" spans="2:11">
      <c r="B93" s="46" t="s">
        <v>60</v>
      </c>
      <c r="C93" s="52" t="e" cm="1">
        <f t="array" ref="C93">IF(C70&lt;&gt;0,_xlfn.XLOOKUP(C$70,'Daten, Quellen und Anmerkungen'!$D$3:$I$3,'Daten, Quellen und Anmerkungen'!$D$23:$I$26),NA())</f>
        <v>#N/A</v>
      </c>
      <c r="D93" s="52" t="e" cm="1">
        <f t="array" ref="D93">IF(D70&lt;&gt;0,_xlfn.XLOOKUP(D$70,'Daten, Quellen und Anmerkungen'!$D$3:$I$3,'Daten, Quellen und Anmerkungen'!$D$23:$I$26),NA())</f>
        <v>#N/A</v>
      </c>
      <c r="E93" s="52" t="e" cm="1">
        <f t="array" ref="E93">IF(E70&lt;&gt;0,_xlfn.XLOOKUP(E$70,'Daten, Quellen und Anmerkungen'!$D$3:$I$3,'Daten, Quellen und Anmerkungen'!$D$23:$I$26),NA())</f>
        <v>#N/A</v>
      </c>
      <c r="F93" s="52" t="e" cm="1">
        <f t="array" ref="F93">IF(F70&lt;&gt;0,_xlfn.XLOOKUP(F$70,'Daten, Quellen und Anmerkungen'!$D$3:$I$3,'Daten, Quellen und Anmerkungen'!$D$23:$I$26),NA())</f>
        <v>#N/A</v>
      </c>
      <c r="G93" s="52" t="e" cm="1">
        <f t="array" ref="G93">IF(G70&lt;&gt;0,_xlfn.XLOOKUP(G$70,'Daten, Quellen und Anmerkungen'!$D$3:$I$3,'Daten, Quellen und Anmerkungen'!$D$23:$I$26),NA())</f>
        <v>#N/A</v>
      </c>
      <c r="H93" s="52" t="e" cm="1">
        <f t="array" ref="H93">IF(H70&lt;&gt;0,_xlfn.XLOOKUP(H$70,'Daten, Quellen und Anmerkungen'!$D$3:$I$3,'Daten, Quellen und Anmerkungen'!$D$23:$I$26),NA())</f>
        <v>#N/A</v>
      </c>
      <c r="I93" s="52" t="e" cm="1">
        <f t="array" ref="I93">IF(I70&lt;&gt;0,_xlfn.XLOOKUP(I$70,'Daten, Quellen und Anmerkungen'!$D$3:$I$3,'Daten, Quellen und Anmerkungen'!$D$23:$I$26),NA())</f>
        <v>#N/A</v>
      </c>
    </row>
    <row r="94" spans="2:11">
      <c r="B94" s="46" t="s">
        <v>61</v>
      </c>
      <c r="C94" s="52"/>
      <c r="D94" s="52"/>
      <c r="E94" s="52"/>
      <c r="F94" s="52"/>
      <c r="G94" s="52"/>
      <c r="H94" s="52"/>
      <c r="I94" s="52"/>
    </row>
    <row r="95" spans="2:11">
      <c r="B95" s="46" t="s">
        <v>114</v>
      </c>
      <c r="C95" s="52"/>
      <c r="D95" s="52"/>
      <c r="E95" s="52"/>
      <c r="F95" s="52"/>
      <c r="G95" s="52"/>
      <c r="H95" s="52"/>
      <c r="I95" s="52"/>
    </row>
    <row r="96" spans="2:11">
      <c r="B96" s="46" t="s">
        <v>115</v>
      </c>
      <c r="C96" s="52"/>
      <c r="D96" s="52"/>
      <c r="E96" s="52"/>
      <c r="F96" s="52"/>
      <c r="G96" s="52"/>
      <c r="H96" s="52"/>
      <c r="I96" s="52"/>
    </row>
  </sheetData>
  <mergeCells count="5">
    <mergeCell ref="L4:S4"/>
    <mergeCell ref="L20:S20"/>
    <mergeCell ref="L33:S33"/>
    <mergeCell ref="U4:AB4"/>
    <mergeCell ref="U20:AB20"/>
  </mergeCells>
  <conditionalFormatting sqref="C45:I47">
    <cfRule type="cellIs" dxfId="3" priority="1" operator="equal">
      <formula>0</formula>
    </cfRule>
  </conditionalFormatting>
  <pageMargins left="0.7" right="0.7" top="0.78740157499999996" bottom="0.78740157499999996"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9E3FE-8436-4108-8FDF-8014DE2EF040}">
  <dimension ref="A1:AE96"/>
  <sheetViews>
    <sheetView zoomScale="85" zoomScaleNormal="85" workbookViewId="0" xr3:uid="{28BCE522-4AC1-5A0A-9E74-CDD549BE4D98}">
      <selection activeCell="AC6" sqref="AC6"/>
    </sheetView>
  </sheetViews>
  <sheetFormatPr defaultColWidth="11.42578125" defaultRowHeight="12.75"/>
  <cols>
    <col min="2" max="2" width="30.28515625" customWidth="1"/>
    <col min="3" max="3" width="18.28515625" bestFit="1" customWidth="1"/>
    <col min="11" max="11" width="3.28515625" customWidth="1"/>
    <col min="12" max="12" width="27.7109375" bestFit="1" customWidth="1"/>
    <col min="13" max="13" width="12" bestFit="1" customWidth="1"/>
    <col min="20" max="20" width="3.28515625" customWidth="1"/>
    <col min="21" max="21" width="23.7109375" customWidth="1"/>
  </cols>
  <sheetData>
    <row r="1" spans="1:31">
      <c r="A1" s="50" t="s">
        <v>99</v>
      </c>
      <c r="B1" s="50"/>
      <c r="C1" s="50"/>
      <c r="D1" s="50"/>
      <c r="E1" s="50"/>
    </row>
    <row r="2" spans="1:31">
      <c r="A2" s="50"/>
      <c r="B2" s="50"/>
      <c r="C2" s="50"/>
      <c r="D2" s="50"/>
      <c r="E2" s="50"/>
      <c r="L2" s="70" t="s">
        <v>116</v>
      </c>
      <c r="M2" s="70"/>
      <c r="N2" s="70"/>
      <c r="O2" s="70"/>
      <c r="P2" s="70"/>
      <c r="Q2" s="70"/>
      <c r="R2" s="70"/>
      <c r="S2" s="70"/>
      <c r="T2" s="70"/>
      <c r="U2" s="70"/>
      <c r="V2" s="70"/>
      <c r="W2" s="70"/>
      <c r="X2" s="70"/>
      <c r="Y2" s="70"/>
      <c r="Z2" s="70"/>
    </row>
    <row r="3" spans="1:31">
      <c r="A3" s="59"/>
      <c r="B3" s="59"/>
      <c r="C3" s="59"/>
      <c r="D3" s="59"/>
      <c r="E3" s="59"/>
    </row>
    <row r="4" spans="1:31">
      <c r="A4" s="59"/>
      <c r="B4" s="60" t="s">
        <v>100</v>
      </c>
      <c r="C4" s="59"/>
      <c r="D4" s="59"/>
      <c r="E4" s="59"/>
      <c r="J4" t="s">
        <v>101</v>
      </c>
      <c r="L4" s="160" t="s">
        <v>102</v>
      </c>
      <c r="M4" s="160"/>
      <c r="N4" s="160"/>
      <c r="O4" s="160"/>
      <c r="P4" s="160"/>
      <c r="Q4" s="160"/>
      <c r="R4" s="160"/>
      <c r="S4" s="160"/>
      <c r="U4" s="160" t="s">
        <v>103</v>
      </c>
      <c r="V4" s="160"/>
      <c r="W4" s="160"/>
      <c r="X4" s="160"/>
      <c r="Y4" s="160"/>
      <c r="Z4" s="160"/>
      <c r="AA4" s="160"/>
      <c r="AB4" s="160"/>
    </row>
    <row r="5" spans="1:31" s="66" customFormat="1" ht="38.25">
      <c r="A5" s="64"/>
      <c r="B5" s="65"/>
      <c r="C5" s="65" t="s">
        <v>36</v>
      </c>
      <c r="D5" s="65" t="s">
        <v>37</v>
      </c>
      <c r="E5" s="65" t="s">
        <v>38</v>
      </c>
      <c r="F5" s="65" t="s">
        <v>39</v>
      </c>
      <c r="G5" s="65" t="s">
        <v>40</v>
      </c>
      <c r="H5" s="65" t="s">
        <v>41</v>
      </c>
      <c r="I5" s="65" t="s">
        <v>35</v>
      </c>
      <c r="M5" s="66" t="s">
        <v>36</v>
      </c>
      <c r="N5" s="66" t="s">
        <v>37</v>
      </c>
      <c r="O5" s="66" t="s">
        <v>38</v>
      </c>
      <c r="P5" s="66" t="s">
        <v>39</v>
      </c>
      <c r="Q5" s="66" t="s">
        <v>40</v>
      </c>
      <c r="R5" s="66" t="s">
        <v>41</v>
      </c>
      <c r="S5" s="66" t="s">
        <v>35</v>
      </c>
      <c r="V5" s="66" t="s">
        <v>36</v>
      </c>
      <c r="W5" s="66" t="s">
        <v>37</v>
      </c>
      <c r="X5" s="66" t="s">
        <v>38</v>
      </c>
      <c r="Y5" s="66" t="s">
        <v>39</v>
      </c>
      <c r="Z5" s="66" t="s">
        <v>40</v>
      </c>
      <c r="AA5" s="66" t="s">
        <v>41</v>
      </c>
      <c r="AB5" s="66" t="s">
        <v>35</v>
      </c>
    </row>
    <row r="6" spans="1:31">
      <c r="A6" s="59"/>
      <c r="B6" s="61" t="s">
        <v>42</v>
      </c>
      <c r="C6" s="62">
        <v>3.6545227651493786</v>
      </c>
      <c r="D6" s="62">
        <v>2</v>
      </c>
      <c r="E6" s="62">
        <v>2</v>
      </c>
      <c r="F6" s="62">
        <v>2.3710415005417116</v>
      </c>
      <c r="G6" s="62">
        <v>3.8753298309620465</v>
      </c>
      <c r="H6" s="62">
        <v>1.8950255210715008</v>
      </c>
      <c r="I6" s="62">
        <v>70</v>
      </c>
      <c r="L6" t="s">
        <v>42</v>
      </c>
      <c r="M6" s="71">
        <v>3.6545227651493786</v>
      </c>
      <c r="N6" s="47">
        <v>2</v>
      </c>
      <c r="O6" s="47">
        <v>2</v>
      </c>
      <c r="P6" s="47">
        <v>2.3710415005417116</v>
      </c>
      <c r="Q6" s="71">
        <v>3.8753298309620465</v>
      </c>
      <c r="R6" s="71">
        <v>1.8950255210715008</v>
      </c>
      <c r="S6" s="71">
        <v>70</v>
      </c>
      <c r="U6" t="s">
        <v>117</v>
      </c>
      <c r="V6" s="71">
        <v>14.3</v>
      </c>
      <c r="W6" s="71">
        <v>10.588235294117649</v>
      </c>
      <c r="X6" s="71">
        <v>11</v>
      </c>
      <c r="Y6" s="47">
        <v>19.400000000000002</v>
      </c>
      <c r="Z6" s="47">
        <v>0</v>
      </c>
      <c r="AA6" s="47">
        <v>18.318948782232813</v>
      </c>
      <c r="AB6" s="71">
        <v>72.857009883220087</v>
      </c>
    </row>
    <row r="7" spans="1:31">
      <c r="A7" s="59"/>
      <c r="B7" s="61" t="s">
        <v>43</v>
      </c>
      <c r="C7" s="62">
        <v>13.892983990011539</v>
      </c>
      <c r="D7" s="62">
        <v>23</v>
      </c>
      <c r="E7" s="62">
        <v>19</v>
      </c>
      <c r="F7" s="62">
        <v>11.376758499458303</v>
      </c>
      <c r="G7" s="62">
        <v>16.295962599798219</v>
      </c>
      <c r="H7" s="62">
        <v>17.993816302063571</v>
      </c>
      <c r="I7" s="62">
        <v>25.5</v>
      </c>
      <c r="L7" t="s">
        <v>43</v>
      </c>
      <c r="M7" s="71">
        <v>13.892983990011539</v>
      </c>
      <c r="N7" s="71">
        <v>23</v>
      </c>
      <c r="O7" s="47">
        <v>19</v>
      </c>
      <c r="P7" s="47">
        <v>11.376758499458303</v>
      </c>
      <c r="Q7" s="47">
        <v>16.295962599798219</v>
      </c>
      <c r="R7" s="47">
        <v>17.993816302063571</v>
      </c>
      <c r="S7" s="71">
        <v>25.5</v>
      </c>
      <c r="U7" t="s">
        <v>118</v>
      </c>
      <c r="V7" s="71">
        <v>1.7000000000000002</v>
      </c>
      <c r="W7" s="47">
        <v>2</v>
      </c>
      <c r="X7" s="71">
        <v>0</v>
      </c>
      <c r="Y7" s="47">
        <v>5</v>
      </c>
      <c r="Z7" s="71">
        <v>2.6005426429400234</v>
      </c>
      <c r="AA7" s="71">
        <v>3.8684470520200502</v>
      </c>
      <c r="AB7" s="71">
        <v>58.961541480423442</v>
      </c>
    </row>
    <row r="8" spans="1:31">
      <c r="A8" s="59"/>
      <c r="B8" s="61" t="s">
        <v>44</v>
      </c>
      <c r="C8" s="62">
        <v>2.7921055087240382E-2</v>
      </c>
      <c r="D8" s="62">
        <v>0</v>
      </c>
      <c r="E8" s="62">
        <v>0</v>
      </c>
      <c r="F8" s="62">
        <v>0.6</v>
      </c>
      <c r="G8" s="62">
        <v>3.8875896156994054</v>
      </c>
      <c r="H8" s="62">
        <v>7.7117249727904387</v>
      </c>
      <c r="I8" s="62">
        <v>7.5</v>
      </c>
      <c r="L8" t="s">
        <v>44</v>
      </c>
      <c r="M8" s="52">
        <v>2.7921055087240382E-2</v>
      </c>
      <c r="N8" s="52">
        <v>0</v>
      </c>
      <c r="O8" s="52">
        <v>0</v>
      </c>
      <c r="P8" s="52">
        <v>0.6</v>
      </c>
      <c r="Q8" s="71">
        <v>3.8875896156994054</v>
      </c>
      <c r="R8" s="71">
        <v>7.7117249727904387</v>
      </c>
      <c r="S8" s="71">
        <v>7.5</v>
      </c>
      <c r="U8" t="s">
        <v>60</v>
      </c>
      <c r="V8" s="47">
        <v>36</v>
      </c>
      <c r="W8" s="71">
        <v>4.9411764705882355</v>
      </c>
      <c r="X8" s="71">
        <v>9</v>
      </c>
      <c r="Y8" s="71">
        <v>6.4</v>
      </c>
      <c r="Z8" s="47">
        <v>0</v>
      </c>
      <c r="AA8" s="47">
        <v>0.60036305117018163</v>
      </c>
      <c r="AB8" s="71">
        <v>0</v>
      </c>
    </row>
    <row r="9" spans="1:31">
      <c r="A9" s="59"/>
      <c r="B9" s="61" t="s">
        <v>45</v>
      </c>
      <c r="C9" s="62">
        <v>2.5872389760644614</v>
      </c>
      <c r="D9" s="62">
        <v>2.1</v>
      </c>
      <c r="E9" s="62">
        <v>0</v>
      </c>
      <c r="F9" s="62">
        <v>0.8</v>
      </c>
      <c r="G9" s="62">
        <v>0.27127755005149101</v>
      </c>
      <c r="H9" s="62">
        <v>0.91365387216878469</v>
      </c>
      <c r="I9" s="62">
        <v>0.78464268321003938</v>
      </c>
      <c r="L9" t="s">
        <v>45</v>
      </c>
      <c r="M9" s="47">
        <v>2.5872389760644614</v>
      </c>
      <c r="N9" s="47">
        <v>2.1</v>
      </c>
      <c r="O9" s="47">
        <v>0</v>
      </c>
      <c r="P9" s="47">
        <v>0.8</v>
      </c>
      <c r="Q9" s="47">
        <v>0.27127755005149101</v>
      </c>
      <c r="R9" s="47">
        <v>0.91365387216878469</v>
      </c>
      <c r="S9" s="71">
        <v>0.78464268321003938</v>
      </c>
      <c r="U9" t="s">
        <v>61</v>
      </c>
      <c r="V9" s="47">
        <v>1.2093608571428567</v>
      </c>
      <c r="W9" s="47">
        <v>10</v>
      </c>
      <c r="X9" s="71">
        <v>11</v>
      </c>
      <c r="Y9" s="47">
        <v>0</v>
      </c>
      <c r="Z9" s="71">
        <v>4.599854092354783</v>
      </c>
      <c r="AA9" s="71">
        <v>17.208492190082865</v>
      </c>
      <c r="AB9" s="71">
        <v>56.218184732698603</v>
      </c>
    </row>
    <row r="10" spans="1:31">
      <c r="A10" s="59"/>
      <c r="B10" s="61" t="s">
        <v>46</v>
      </c>
      <c r="C10" s="62">
        <v>40.740340843913465</v>
      </c>
      <c r="D10" s="62">
        <v>40.740340843913465</v>
      </c>
      <c r="E10" s="62">
        <v>45</v>
      </c>
      <c r="F10" s="62">
        <v>23</v>
      </c>
      <c r="G10" s="62">
        <v>23.19838909205556</v>
      </c>
      <c r="H10" s="62">
        <v>35.877951867712518</v>
      </c>
      <c r="I10" s="62">
        <v>267.11736478757376</v>
      </c>
      <c r="L10" t="s">
        <v>46</v>
      </c>
      <c r="M10" s="47">
        <v>40.740340843913465</v>
      </c>
      <c r="N10" s="47">
        <v>40.740340843913465</v>
      </c>
      <c r="O10" s="71">
        <v>45</v>
      </c>
      <c r="P10" s="47">
        <v>23</v>
      </c>
      <c r="Q10" s="47">
        <v>23.19838909205556</v>
      </c>
      <c r="R10" s="47">
        <v>35.877951867712518</v>
      </c>
      <c r="S10" s="71">
        <v>267.11736478757376</v>
      </c>
      <c r="U10" t="s">
        <v>62</v>
      </c>
      <c r="V10" s="47">
        <v>0</v>
      </c>
      <c r="W10" s="47">
        <v>0</v>
      </c>
      <c r="X10" s="47">
        <v>0</v>
      </c>
      <c r="Y10" s="71">
        <v>8</v>
      </c>
      <c r="Z10" s="47">
        <v>0</v>
      </c>
      <c r="AA10" s="47">
        <v>2.8</v>
      </c>
      <c r="AB10" s="71">
        <v>0</v>
      </c>
    </row>
    <row r="11" spans="1:31">
      <c r="A11" s="59"/>
      <c r="B11" s="61" t="s">
        <v>47</v>
      </c>
      <c r="C11" s="62">
        <v>2.1155285975351341</v>
      </c>
      <c r="D11" s="62">
        <v>2.1155285975351341</v>
      </c>
      <c r="E11" s="62">
        <v>3</v>
      </c>
      <c r="F11" s="62">
        <v>1.9</v>
      </c>
      <c r="G11" s="62">
        <v>2.8827567592284811</v>
      </c>
      <c r="H11" s="62">
        <v>3.1580286369801862</v>
      </c>
      <c r="I11" s="62">
        <v>32</v>
      </c>
      <c r="L11" t="s">
        <v>47</v>
      </c>
      <c r="M11" s="47">
        <v>2.1155285975351341</v>
      </c>
      <c r="N11" s="47">
        <v>2.1155285975351341</v>
      </c>
      <c r="O11" s="71">
        <v>3</v>
      </c>
      <c r="P11" s="47">
        <v>1.9</v>
      </c>
      <c r="Q11" s="47">
        <v>2.8827567592284811</v>
      </c>
      <c r="R11" s="47">
        <v>3.1580286369801862</v>
      </c>
      <c r="S11" s="71">
        <v>32</v>
      </c>
      <c r="U11" t="s">
        <v>63</v>
      </c>
      <c r="V11" s="47">
        <v>0</v>
      </c>
      <c r="W11" s="47">
        <v>0</v>
      </c>
      <c r="X11" s="47">
        <v>0</v>
      </c>
      <c r="Y11" s="47">
        <v>3.2</v>
      </c>
      <c r="Z11" s="71">
        <v>1.3002713214700117</v>
      </c>
      <c r="AA11" s="71">
        <v>1.3002713214700117</v>
      </c>
      <c r="AB11" s="71">
        <v>0</v>
      </c>
    </row>
    <row r="12" spans="1:31">
      <c r="A12" s="59"/>
      <c r="B12" s="61" t="s">
        <v>119</v>
      </c>
      <c r="C12" s="62">
        <v>16</v>
      </c>
      <c r="D12" s="62">
        <v>17</v>
      </c>
      <c r="E12" s="62">
        <v>11</v>
      </c>
      <c r="F12" s="62">
        <v>24.400000000000002</v>
      </c>
      <c r="G12" s="62">
        <v>2.6005426429400234</v>
      </c>
      <c r="H12" s="62">
        <v>22.187395834252861</v>
      </c>
      <c r="I12" s="62">
        <v>188.76056724564938</v>
      </c>
      <c r="J12" s="47">
        <v>0</v>
      </c>
      <c r="L12" t="s">
        <v>119</v>
      </c>
      <c r="M12" s="47">
        <v>16</v>
      </c>
      <c r="N12" s="47">
        <v>17</v>
      </c>
      <c r="O12" s="47">
        <v>11</v>
      </c>
      <c r="P12" s="47">
        <v>24.400000000000002</v>
      </c>
      <c r="Q12" s="47">
        <v>2.6005426429400234</v>
      </c>
      <c r="R12" s="47">
        <v>22.187395834252861</v>
      </c>
      <c r="S12" s="71">
        <v>188.76056724564938</v>
      </c>
      <c r="U12" t="s">
        <v>65</v>
      </c>
      <c r="V12" s="47">
        <v>20</v>
      </c>
      <c r="W12" s="47">
        <v>0</v>
      </c>
      <c r="X12" s="71">
        <v>19.5</v>
      </c>
      <c r="Y12" s="47">
        <v>2.5</v>
      </c>
      <c r="Z12" s="47">
        <v>0</v>
      </c>
      <c r="AA12" s="52">
        <v>34.190228893423097</v>
      </c>
      <c r="AB12" s="71">
        <v>56.773869034458684</v>
      </c>
      <c r="AE12" s="47"/>
    </row>
    <row r="13" spans="1:31">
      <c r="A13" s="59"/>
      <c r="B13" s="63" t="s">
        <v>117</v>
      </c>
      <c r="C13" s="62">
        <v>14.3</v>
      </c>
      <c r="D13" s="62">
        <v>10.588235294117649</v>
      </c>
      <c r="E13" s="62">
        <v>11</v>
      </c>
      <c r="F13" s="62">
        <v>19.400000000000002</v>
      </c>
      <c r="G13" s="62">
        <v>0</v>
      </c>
      <c r="H13" s="62">
        <v>18.318948782232813</v>
      </c>
      <c r="I13" s="62">
        <v>72.857009883220087</v>
      </c>
      <c r="L13" t="s">
        <v>52</v>
      </c>
      <c r="M13" s="47">
        <v>-11.346731212008843</v>
      </c>
      <c r="N13" s="47">
        <v>-40.853446689915778</v>
      </c>
      <c r="O13" s="71">
        <v>-19.5</v>
      </c>
      <c r="P13" s="47">
        <v>-34.85313987419817</v>
      </c>
      <c r="Q13" s="47">
        <v>-55.908071907462237</v>
      </c>
      <c r="R13" s="47">
        <v>-24.527109832431762</v>
      </c>
      <c r="S13" s="71">
        <v>-332.61377414786784</v>
      </c>
      <c r="V13" s="51"/>
      <c r="W13" s="51"/>
      <c r="X13" s="51"/>
      <c r="Y13" s="51"/>
      <c r="Z13" s="51"/>
      <c r="AA13" s="51"/>
      <c r="AB13" s="51"/>
      <c r="AE13" s="47"/>
    </row>
    <row r="14" spans="1:31">
      <c r="A14" s="59"/>
      <c r="B14" s="63" t="s">
        <v>118</v>
      </c>
      <c r="C14" s="62">
        <v>1.7000000000000002</v>
      </c>
      <c r="D14" s="62">
        <v>2</v>
      </c>
      <c r="E14" s="62">
        <v>0</v>
      </c>
      <c r="F14" s="62">
        <v>5</v>
      </c>
      <c r="G14" s="62">
        <v>2.6005426429400234</v>
      </c>
      <c r="H14" s="62">
        <v>3.8684470520200502</v>
      </c>
      <c r="I14" s="62">
        <v>58.961541480423442</v>
      </c>
      <c r="L14" t="s">
        <v>120</v>
      </c>
      <c r="M14" s="47">
        <v>-37.209360857142855</v>
      </c>
      <c r="N14" s="47">
        <v>-17</v>
      </c>
      <c r="O14" s="47">
        <v>-20</v>
      </c>
      <c r="P14" s="47">
        <v>-17.600000000000001</v>
      </c>
      <c r="Q14" s="47">
        <v>-5.9001254138247949</v>
      </c>
      <c r="R14" s="47">
        <v>-21.909126562723056</v>
      </c>
      <c r="S14" s="71">
        <v>-57.660584885788666</v>
      </c>
    </row>
    <row r="15" spans="1:31">
      <c r="A15" s="59"/>
      <c r="B15" s="63" t="s">
        <v>51</v>
      </c>
      <c r="C15" s="62">
        <v>0</v>
      </c>
      <c r="D15" s="62">
        <v>4.4117647058823515</v>
      </c>
      <c r="E15" s="62">
        <v>0</v>
      </c>
      <c r="F15" s="62">
        <v>0</v>
      </c>
      <c r="G15" s="62">
        <v>0</v>
      </c>
      <c r="H15" s="62">
        <v>0</v>
      </c>
      <c r="I15" s="62">
        <v>56.942015882005848</v>
      </c>
      <c r="L15" t="s">
        <v>65</v>
      </c>
      <c r="M15" s="47">
        <v>-20</v>
      </c>
      <c r="N15" s="47">
        <v>0</v>
      </c>
      <c r="O15" s="71">
        <v>-19.5</v>
      </c>
      <c r="P15" s="47">
        <v>-2.5</v>
      </c>
      <c r="Q15" s="47">
        <v>0</v>
      </c>
      <c r="R15" s="47">
        <v>-34.190228893423097</v>
      </c>
      <c r="S15" s="71">
        <v>-56.773869034458684</v>
      </c>
    </row>
    <row r="16" spans="1:31">
      <c r="A16" s="59"/>
      <c r="B16" s="61" t="s">
        <v>52</v>
      </c>
      <c r="C16" s="62">
        <v>-11.346731212008843</v>
      </c>
      <c r="D16" s="62">
        <v>-40.853446689915778</v>
      </c>
      <c r="E16" s="62">
        <v>-19.5</v>
      </c>
      <c r="F16" s="62">
        <v>-34.85313987419817</v>
      </c>
      <c r="G16" s="62">
        <v>-55.908071907462237</v>
      </c>
      <c r="H16" s="62">
        <v>-24.527109832431762</v>
      </c>
      <c r="I16" s="62">
        <v>-332.61377414786784</v>
      </c>
      <c r="J16" s="47">
        <v>-20.186623009002687</v>
      </c>
      <c r="L16" t="s">
        <v>66</v>
      </c>
      <c r="M16" s="71">
        <v>0</v>
      </c>
      <c r="N16" s="71">
        <v>-5</v>
      </c>
      <c r="O16" s="47">
        <v>0</v>
      </c>
      <c r="P16" s="47">
        <v>-16.100000000000001</v>
      </c>
      <c r="Q16" s="47">
        <v>0</v>
      </c>
      <c r="R16" s="47">
        <v>0</v>
      </c>
      <c r="S16" s="71">
        <v>0</v>
      </c>
    </row>
    <row r="17" spans="1:31">
      <c r="A17" s="59"/>
      <c r="B17" s="63" t="s">
        <v>53</v>
      </c>
      <c r="C17" s="62">
        <v>7.1033085068122102</v>
      </c>
      <c r="D17" s="62">
        <v>4.3374064874331149</v>
      </c>
      <c r="E17" s="62">
        <v>0</v>
      </c>
      <c r="F17" s="62">
        <v>-3.1027628075702496</v>
      </c>
      <c r="G17" s="62">
        <v>-5.4478462632706002</v>
      </c>
      <c r="H17" s="62">
        <v>6.7594274823450151</v>
      </c>
      <c r="I17" s="62">
        <v>-7.1769072050091633</v>
      </c>
      <c r="L17" t="s">
        <v>75</v>
      </c>
      <c r="M17" s="71">
        <v>-5.5375558413904784</v>
      </c>
      <c r="N17" s="71">
        <v>7.1024227515328207</v>
      </c>
      <c r="O17" s="47">
        <v>10</v>
      </c>
      <c r="P17" s="47">
        <v>-31.005339874198157</v>
      </c>
      <c r="Q17" s="47">
        <v>-11.396891873491832</v>
      </c>
      <c r="R17" s="47">
        <v>-13.076264115790917</v>
      </c>
      <c r="S17" s="71">
        <v>-44.146220597331379</v>
      </c>
    </row>
    <row r="18" spans="1:31">
      <c r="A18" s="59"/>
      <c r="B18" s="63" t="s">
        <v>54</v>
      </c>
      <c r="C18" s="62">
        <v>6.2086773013590024</v>
      </c>
      <c r="D18" s="62">
        <v>-0.86777923626731968</v>
      </c>
      <c r="E18" s="62">
        <v>0</v>
      </c>
      <c r="F18" s="62">
        <v>0.25686628825208846</v>
      </c>
      <c r="G18" s="62">
        <v>-5.3054403582174343</v>
      </c>
      <c r="H18" s="62">
        <v>11.532345914531724</v>
      </c>
      <c r="I18" s="62">
        <v>-22.182308437583451</v>
      </c>
      <c r="J18" s="51">
        <v>0.16808706148954483</v>
      </c>
    </row>
    <row r="19" spans="1:31">
      <c r="A19" s="59"/>
      <c r="B19" s="63" t="s">
        <v>55</v>
      </c>
      <c r="C19" s="62">
        <v>5.5281964843912474</v>
      </c>
      <c r="D19" s="62">
        <v>4.533750607103129</v>
      </c>
      <c r="E19" s="62">
        <v>0</v>
      </c>
      <c r="F19" s="62">
        <v>16.950601567034234</v>
      </c>
      <c r="G19" s="62">
        <v>16.09404313512885</v>
      </c>
      <c r="H19" s="62">
        <v>10.191956180847347</v>
      </c>
      <c r="I19" s="62">
        <v>21.449868926657999</v>
      </c>
    </row>
    <row r="20" spans="1:31">
      <c r="A20" s="59"/>
      <c r="B20" s="63" t="s">
        <v>56</v>
      </c>
      <c r="C20" s="62">
        <v>4.0468265410445596</v>
      </c>
      <c r="D20" s="62">
        <v>4.4847943391375917</v>
      </c>
      <c r="E20" s="62">
        <v>0</v>
      </c>
      <c r="F20" s="62">
        <v>1.4495880027971528</v>
      </c>
      <c r="G20" s="62">
        <v>1.0297322360106718</v>
      </c>
      <c r="H20" s="62">
        <v>1.002184700344233</v>
      </c>
      <c r="I20" s="62">
        <v>10.022311770958213</v>
      </c>
      <c r="L20" s="160" t="s">
        <v>104</v>
      </c>
      <c r="M20" s="160"/>
      <c r="N20" s="160"/>
      <c r="O20" s="160"/>
      <c r="P20" s="160"/>
      <c r="Q20" s="160"/>
      <c r="R20" s="160"/>
      <c r="S20" s="160"/>
      <c r="U20" s="160" t="s">
        <v>105</v>
      </c>
      <c r="V20" s="160"/>
      <c r="W20" s="160"/>
      <c r="X20" s="160"/>
      <c r="Y20" s="160"/>
      <c r="Z20" s="160"/>
      <c r="AA20" s="160"/>
      <c r="AB20" s="160"/>
    </row>
    <row r="21" spans="1:31" ht="38.25">
      <c r="A21" s="59"/>
      <c r="B21" s="63" t="s">
        <v>57</v>
      </c>
      <c r="C21" s="62">
        <v>2.5</v>
      </c>
      <c r="D21" s="62">
        <v>2.5</v>
      </c>
      <c r="E21" s="62">
        <v>0</v>
      </c>
      <c r="F21" s="62">
        <v>-3.6289051035288069</v>
      </c>
      <c r="G21" s="62">
        <v>-21.230896878662229</v>
      </c>
      <c r="H21" s="62">
        <v>-15.454281673548168</v>
      </c>
      <c r="I21" s="62">
        <v>-46.432164545416086</v>
      </c>
      <c r="L21" s="66"/>
      <c r="M21" s="66" t="s">
        <v>36</v>
      </c>
      <c r="N21" s="66" t="s">
        <v>37</v>
      </c>
      <c r="O21" s="66" t="s">
        <v>38</v>
      </c>
      <c r="P21" s="66" t="s">
        <v>39</v>
      </c>
      <c r="Q21" s="66" t="s">
        <v>40</v>
      </c>
      <c r="R21" s="66" t="s">
        <v>41</v>
      </c>
      <c r="S21" s="66" t="s">
        <v>35</v>
      </c>
      <c r="U21" s="66"/>
      <c r="V21" s="66" t="s">
        <v>36</v>
      </c>
      <c r="W21" s="66" t="s">
        <v>37</v>
      </c>
      <c r="X21" s="66" t="s">
        <v>38</v>
      </c>
      <c r="Y21" s="66" t="s">
        <v>39</v>
      </c>
      <c r="Z21" s="66" t="s">
        <v>40</v>
      </c>
      <c r="AA21" s="66" t="s">
        <v>41</v>
      </c>
      <c r="AB21" s="66" t="s">
        <v>35</v>
      </c>
    </row>
    <row r="22" spans="1:31">
      <c r="A22" s="59"/>
      <c r="B22" s="63" t="s">
        <v>58</v>
      </c>
      <c r="C22" s="62">
        <v>-36.015849574474167</v>
      </c>
      <c r="D22" s="62">
        <v>-55.872890556176358</v>
      </c>
      <c r="E22" s="62">
        <v>0</v>
      </c>
      <c r="F22" s="62">
        <v>-46.778527821182585</v>
      </c>
      <c r="G22" s="62">
        <v>-41.047663778451493</v>
      </c>
      <c r="H22" s="62">
        <v>-38.55874243695191</v>
      </c>
      <c r="I22" s="62">
        <v>-288.29457045076026</v>
      </c>
      <c r="L22" t="s">
        <v>42</v>
      </c>
      <c r="M22" s="71">
        <v>3.6545227651493786</v>
      </c>
      <c r="N22" s="47">
        <v>2</v>
      </c>
      <c r="O22" s="47">
        <v>2</v>
      </c>
      <c r="P22" s="47">
        <v>2.3710415005417116</v>
      </c>
      <c r="Q22" s="71">
        <v>3.8753298309620465</v>
      </c>
      <c r="R22" s="71">
        <v>1.8950255210715008</v>
      </c>
      <c r="S22" s="71">
        <v>70</v>
      </c>
      <c r="U22" t="s">
        <v>51</v>
      </c>
      <c r="V22" s="47">
        <v>0</v>
      </c>
      <c r="W22" s="71">
        <v>4.4117647058823515</v>
      </c>
      <c r="X22" s="47">
        <v>0</v>
      </c>
      <c r="Y22" s="47">
        <v>0</v>
      </c>
      <c r="Z22" s="47">
        <v>0</v>
      </c>
      <c r="AA22" s="47">
        <v>0</v>
      </c>
      <c r="AB22" s="71">
        <v>56.942015882005848</v>
      </c>
    </row>
    <row r="23" spans="1:31">
      <c r="A23" s="59"/>
      <c r="B23" s="61" t="s">
        <v>120</v>
      </c>
      <c r="C23" s="62">
        <v>-37.209360857142855</v>
      </c>
      <c r="D23" s="62">
        <v>-17</v>
      </c>
      <c r="E23" s="62">
        <v>-20</v>
      </c>
      <c r="F23" s="62">
        <v>-17.600000000000001</v>
      </c>
      <c r="G23" s="62">
        <v>-5.9001254138247949</v>
      </c>
      <c r="H23" s="62">
        <v>-21.909126562723056</v>
      </c>
      <c r="I23" s="62">
        <v>-57.660584885788666</v>
      </c>
      <c r="J23" s="47">
        <v>0</v>
      </c>
      <c r="L23" t="s">
        <v>43</v>
      </c>
      <c r="M23" s="71">
        <v>13.892983990011539</v>
      </c>
      <c r="N23" s="71">
        <v>23</v>
      </c>
      <c r="O23" s="47">
        <v>19</v>
      </c>
      <c r="P23" s="47">
        <v>11.376758499458303</v>
      </c>
      <c r="Q23" s="47">
        <v>16.295962599798219</v>
      </c>
      <c r="R23" s="47">
        <v>17.993816302063571</v>
      </c>
      <c r="S23" s="71">
        <v>25.5</v>
      </c>
      <c r="U23" t="s">
        <v>64</v>
      </c>
      <c r="V23" s="47">
        <v>0</v>
      </c>
      <c r="W23" s="71">
        <v>2.0588235294117645</v>
      </c>
      <c r="X23" s="71">
        <v>0</v>
      </c>
      <c r="Y23" s="47">
        <v>0</v>
      </c>
      <c r="Z23" s="47">
        <v>0</v>
      </c>
      <c r="AA23" s="47">
        <v>0</v>
      </c>
      <c r="AB23" s="71">
        <v>1.442400153090059</v>
      </c>
    </row>
    <row r="24" spans="1:31">
      <c r="A24" s="59"/>
      <c r="B24" s="63" t="s">
        <v>60</v>
      </c>
      <c r="C24" s="62">
        <v>-36</v>
      </c>
      <c r="D24" s="62">
        <v>-4.9411764705882355</v>
      </c>
      <c r="E24" s="62">
        <v>-9</v>
      </c>
      <c r="F24" s="62">
        <v>-6.4</v>
      </c>
      <c r="G24" s="62">
        <v>0</v>
      </c>
      <c r="H24" s="62">
        <v>-0.60036305117018163</v>
      </c>
      <c r="I24" s="62">
        <v>0</v>
      </c>
      <c r="L24" t="s">
        <v>44</v>
      </c>
      <c r="M24" s="52">
        <v>2.7921055087240382E-2</v>
      </c>
      <c r="N24" s="52">
        <v>0</v>
      </c>
      <c r="O24" s="52">
        <v>0</v>
      </c>
      <c r="P24" s="52">
        <v>0.6</v>
      </c>
      <c r="Q24" s="71">
        <v>3.8875896156994054</v>
      </c>
      <c r="R24" s="71">
        <v>7.7117249727904387</v>
      </c>
      <c r="S24" s="71">
        <v>7.5</v>
      </c>
      <c r="U24" t="s">
        <v>121</v>
      </c>
      <c r="V24" s="47">
        <v>0</v>
      </c>
      <c r="W24" s="47">
        <v>5</v>
      </c>
      <c r="X24" s="47">
        <v>0</v>
      </c>
      <c r="Y24" s="47">
        <v>16.100000000000001</v>
      </c>
      <c r="Z24" s="47">
        <v>0</v>
      </c>
      <c r="AA24" s="47">
        <v>0</v>
      </c>
      <c r="AB24" s="71">
        <v>0</v>
      </c>
    </row>
    <row r="25" spans="1:31">
      <c r="A25" s="59"/>
      <c r="B25" s="63" t="s">
        <v>61</v>
      </c>
      <c r="C25" s="62">
        <v>-1.2093608571428567</v>
      </c>
      <c r="D25" s="62">
        <v>-10</v>
      </c>
      <c r="E25" s="62">
        <v>-11</v>
      </c>
      <c r="F25" s="62">
        <v>0</v>
      </c>
      <c r="G25" s="62">
        <v>-4.599854092354783</v>
      </c>
      <c r="H25" s="62">
        <v>-17.208492190082865</v>
      </c>
      <c r="I25" s="62">
        <v>-56.218184732698603</v>
      </c>
      <c r="L25" t="s">
        <v>45</v>
      </c>
      <c r="M25" s="47">
        <v>2.5872389760644614</v>
      </c>
      <c r="N25" s="47">
        <v>2.1</v>
      </c>
      <c r="O25" s="47">
        <v>0</v>
      </c>
      <c r="P25" s="47">
        <v>0.8</v>
      </c>
      <c r="Q25" s="47">
        <v>0.27127755005149101</v>
      </c>
      <c r="R25" s="47">
        <v>0.91365387216878469</v>
      </c>
      <c r="S25" s="71">
        <v>0.78464268321003938</v>
      </c>
      <c r="U25" t="s">
        <v>70</v>
      </c>
      <c r="V25" s="71">
        <v>7</v>
      </c>
      <c r="W25" s="71">
        <v>7</v>
      </c>
      <c r="X25" s="52">
        <v>0</v>
      </c>
      <c r="Y25" s="52">
        <v>0</v>
      </c>
      <c r="Z25" s="52">
        <v>0</v>
      </c>
      <c r="AA25" s="52">
        <v>0</v>
      </c>
      <c r="AB25" s="71">
        <v>0</v>
      </c>
    </row>
    <row r="26" spans="1:31">
      <c r="A26" s="59"/>
      <c r="B26" s="63" t="s">
        <v>62</v>
      </c>
      <c r="C26" s="62">
        <v>0</v>
      </c>
      <c r="D26" s="62">
        <v>0</v>
      </c>
      <c r="E26" s="62">
        <v>0</v>
      </c>
      <c r="F26" s="62">
        <v>-8</v>
      </c>
      <c r="G26" s="62">
        <v>0</v>
      </c>
      <c r="H26" s="62">
        <v>-2.8</v>
      </c>
      <c r="I26" s="62">
        <v>0</v>
      </c>
      <c r="L26" t="s">
        <v>46</v>
      </c>
      <c r="M26" s="47">
        <v>40.740340843913465</v>
      </c>
      <c r="N26" s="47">
        <v>40.740340843913465</v>
      </c>
      <c r="O26" s="47">
        <v>45</v>
      </c>
      <c r="P26" s="47">
        <v>23</v>
      </c>
      <c r="Q26" s="47">
        <v>23.19838909205556</v>
      </c>
      <c r="R26" s="47">
        <v>35.877951867712518</v>
      </c>
      <c r="S26" s="71">
        <v>267.11736478757376</v>
      </c>
      <c r="U26" t="s">
        <v>106</v>
      </c>
      <c r="V26" s="52">
        <v>0</v>
      </c>
      <c r="W26" s="52">
        <v>0</v>
      </c>
      <c r="X26" s="52">
        <v>0</v>
      </c>
      <c r="Y26" s="52">
        <v>0</v>
      </c>
      <c r="Z26" s="47">
        <v>35.721925421105283</v>
      </c>
      <c r="AA26" s="47">
        <v>24.700923389740076</v>
      </c>
      <c r="AB26" s="71">
        <v>147</v>
      </c>
    </row>
    <row r="27" spans="1:31">
      <c r="A27" s="59"/>
      <c r="B27" s="63" t="s">
        <v>63</v>
      </c>
      <c r="C27" s="62">
        <v>0</v>
      </c>
      <c r="D27" s="62">
        <v>0</v>
      </c>
      <c r="E27" s="62">
        <v>0</v>
      </c>
      <c r="F27" s="62">
        <v>-3.2</v>
      </c>
      <c r="G27" s="62">
        <v>-1.3002713214700117</v>
      </c>
      <c r="H27" s="62">
        <v>-1.3002713214700117</v>
      </c>
      <c r="I27" s="62">
        <v>0</v>
      </c>
      <c r="L27" t="s">
        <v>47</v>
      </c>
      <c r="M27" s="47">
        <v>2.1155285975351341</v>
      </c>
      <c r="N27" s="47">
        <v>2.1155285975351341</v>
      </c>
      <c r="O27" s="47">
        <v>3</v>
      </c>
      <c r="P27" s="47">
        <v>1.9</v>
      </c>
      <c r="Q27" s="47">
        <v>2.8827567592284811</v>
      </c>
      <c r="R27" s="47">
        <v>3.1580286369801862</v>
      </c>
      <c r="S27" s="71">
        <v>32</v>
      </c>
      <c r="V27" s="47"/>
      <c r="W27" s="47"/>
      <c r="X27" s="47"/>
      <c r="Y27" s="47"/>
      <c r="Z27" s="47"/>
      <c r="AA27" s="47"/>
      <c r="AB27" s="47"/>
    </row>
    <row r="28" spans="1:31">
      <c r="A28" s="59"/>
      <c r="B28" s="63" t="s">
        <v>64</v>
      </c>
      <c r="C28" s="62">
        <v>0</v>
      </c>
      <c r="D28" s="62">
        <v>-2.0588235294117645</v>
      </c>
      <c r="E28" s="62">
        <v>0</v>
      </c>
      <c r="F28" s="62">
        <v>0</v>
      </c>
      <c r="G28" s="62">
        <v>0</v>
      </c>
      <c r="H28" s="62">
        <v>0</v>
      </c>
      <c r="I28" s="62">
        <v>-1.442400153090059</v>
      </c>
      <c r="L28" s="46" t="s">
        <v>117</v>
      </c>
      <c r="M28" s="71">
        <v>14.3</v>
      </c>
      <c r="N28" s="71">
        <v>10.588235294117649</v>
      </c>
      <c r="O28" s="71">
        <v>11</v>
      </c>
      <c r="P28" s="47">
        <v>19.400000000000002</v>
      </c>
      <c r="Q28" s="47">
        <v>0</v>
      </c>
      <c r="R28" s="47">
        <v>18.318948782232813</v>
      </c>
      <c r="S28" s="71">
        <v>72.857009883220087</v>
      </c>
      <c r="V28" s="47"/>
      <c r="W28" s="47"/>
      <c r="X28" s="47"/>
      <c r="Y28" s="47"/>
      <c r="Z28" s="47"/>
      <c r="AA28" s="47"/>
      <c r="AB28" s="47"/>
    </row>
    <row r="29" spans="1:31">
      <c r="A29" s="59"/>
      <c r="B29" s="61" t="s">
        <v>65</v>
      </c>
      <c r="C29" s="62">
        <v>-20</v>
      </c>
      <c r="D29" s="62">
        <v>0</v>
      </c>
      <c r="E29" s="62">
        <v>-19.5</v>
      </c>
      <c r="F29" s="62">
        <v>-2.5</v>
      </c>
      <c r="G29" s="62">
        <v>0</v>
      </c>
      <c r="H29" s="62">
        <v>-34.190228893423097</v>
      </c>
      <c r="I29" s="62">
        <v>-56.773869034458684</v>
      </c>
      <c r="L29" s="46" t="s">
        <v>118</v>
      </c>
      <c r="M29" s="71">
        <v>1.7000000000000002</v>
      </c>
      <c r="N29" s="47">
        <v>2</v>
      </c>
      <c r="O29" s="71">
        <v>0</v>
      </c>
      <c r="P29" s="47">
        <v>5</v>
      </c>
      <c r="Q29" s="71">
        <v>2.6005426429400234</v>
      </c>
      <c r="R29" s="71">
        <v>3.8684470520200502</v>
      </c>
      <c r="S29" s="71">
        <v>58.961541480423442</v>
      </c>
    </row>
    <row r="30" spans="1:31">
      <c r="A30" s="59"/>
      <c r="B30" s="61" t="s">
        <v>66</v>
      </c>
      <c r="C30" s="62">
        <v>0</v>
      </c>
      <c r="D30" s="62">
        <v>-5</v>
      </c>
      <c r="E30" s="62">
        <v>0</v>
      </c>
      <c r="F30" s="62">
        <v>-16.100000000000001</v>
      </c>
      <c r="G30" s="62">
        <v>0</v>
      </c>
      <c r="H30" s="62">
        <v>0</v>
      </c>
      <c r="I30" s="62">
        <v>0</v>
      </c>
      <c r="J30" s="47">
        <v>0</v>
      </c>
      <c r="L30" s="46" t="s">
        <v>51</v>
      </c>
      <c r="M30" s="47">
        <v>0</v>
      </c>
      <c r="N30" s="71">
        <v>4.4117647058823515</v>
      </c>
      <c r="O30" s="52">
        <v>0</v>
      </c>
      <c r="P30" s="52">
        <v>0</v>
      </c>
      <c r="Q30" s="47">
        <v>0</v>
      </c>
      <c r="R30" s="47">
        <v>0</v>
      </c>
      <c r="S30" s="71">
        <v>56.942015882005848</v>
      </c>
      <c r="AE30" s="47"/>
    </row>
    <row r="31" spans="1:31">
      <c r="A31" s="59"/>
      <c r="B31" s="63" t="s">
        <v>67</v>
      </c>
      <c r="C31" s="62">
        <v>0</v>
      </c>
      <c r="D31" s="62">
        <v>0</v>
      </c>
      <c r="E31" s="62">
        <v>0</v>
      </c>
      <c r="F31" s="62">
        <v>0</v>
      </c>
      <c r="G31" s="62">
        <v>0</v>
      </c>
      <c r="H31" s="62">
        <v>0</v>
      </c>
      <c r="I31" s="62">
        <v>0</v>
      </c>
      <c r="L31" s="72" t="s">
        <v>122</v>
      </c>
      <c r="M31" s="73">
        <f t="shared" ref="M31:S31" si="0">M22+M29</f>
        <v>5.3545227651493787</v>
      </c>
      <c r="N31" s="73">
        <f t="shared" si="0"/>
        <v>4</v>
      </c>
      <c r="O31" s="73">
        <f t="shared" si="0"/>
        <v>2</v>
      </c>
      <c r="P31" s="73">
        <f t="shared" si="0"/>
        <v>7.3710415005417111</v>
      </c>
      <c r="Q31" s="73">
        <f t="shared" si="0"/>
        <v>6.4758724739020703</v>
      </c>
      <c r="R31" s="73">
        <f t="shared" si="0"/>
        <v>5.7634725730915513</v>
      </c>
      <c r="S31" s="73">
        <f t="shared" si="0"/>
        <v>128.96154148042345</v>
      </c>
    </row>
    <row r="32" spans="1:31">
      <c r="A32" s="59"/>
      <c r="B32" s="63" t="s">
        <v>68</v>
      </c>
      <c r="C32" s="62">
        <v>0</v>
      </c>
      <c r="D32" s="62">
        <v>0</v>
      </c>
      <c r="E32" s="62">
        <v>0</v>
      </c>
      <c r="F32" s="62">
        <v>0</v>
      </c>
      <c r="G32" s="62">
        <v>0</v>
      </c>
      <c r="H32" s="62">
        <v>0</v>
      </c>
      <c r="I32" s="62">
        <v>0</v>
      </c>
      <c r="L32" s="72" t="s">
        <v>123</v>
      </c>
      <c r="M32" s="73">
        <f t="shared" ref="M32:S32" si="1">M30+M28+M23</f>
        <v>28.192983990011541</v>
      </c>
      <c r="N32" s="73">
        <f t="shared" si="1"/>
        <v>38</v>
      </c>
      <c r="O32" s="73">
        <f t="shared" si="1"/>
        <v>30</v>
      </c>
      <c r="P32" s="73">
        <f t="shared" si="1"/>
        <v>30.776758499458303</v>
      </c>
      <c r="Q32" s="73">
        <f t="shared" si="1"/>
        <v>16.295962599798219</v>
      </c>
      <c r="R32" s="73">
        <f t="shared" si="1"/>
        <v>36.312765084296387</v>
      </c>
      <c r="S32" s="73">
        <f t="shared" si="1"/>
        <v>155.29902576522593</v>
      </c>
    </row>
    <row r="33" spans="1:22">
      <c r="A33" s="59"/>
      <c r="B33" s="63" t="s">
        <v>121</v>
      </c>
      <c r="C33" s="62">
        <v>0</v>
      </c>
      <c r="D33" s="62">
        <v>-5</v>
      </c>
      <c r="E33" s="62">
        <v>0</v>
      </c>
      <c r="F33" s="62">
        <v>-16.100000000000001</v>
      </c>
      <c r="G33" s="62">
        <v>0</v>
      </c>
      <c r="H33" s="62">
        <v>0</v>
      </c>
      <c r="I33" s="62">
        <v>0</v>
      </c>
      <c r="L33" s="160" t="s">
        <v>107</v>
      </c>
      <c r="M33" s="160"/>
      <c r="N33" s="160"/>
      <c r="O33" s="160"/>
      <c r="P33" s="160"/>
      <c r="Q33" s="160"/>
      <c r="R33" s="160"/>
      <c r="S33" s="160"/>
    </row>
    <row r="34" spans="1:22" ht="38.25">
      <c r="A34" s="59"/>
      <c r="B34" s="61" t="s">
        <v>70</v>
      </c>
      <c r="C34" s="62">
        <v>7</v>
      </c>
      <c r="D34" s="62">
        <v>7</v>
      </c>
      <c r="E34" s="62">
        <v>0</v>
      </c>
      <c r="F34" s="62">
        <v>0</v>
      </c>
      <c r="G34" s="62">
        <v>0</v>
      </c>
      <c r="H34" s="62">
        <v>0</v>
      </c>
      <c r="I34" s="62">
        <v>0</v>
      </c>
      <c r="L34" s="66"/>
      <c r="M34" s="66" t="s">
        <v>36</v>
      </c>
      <c r="N34" s="66" t="s">
        <v>37</v>
      </c>
      <c r="O34" s="66" t="s">
        <v>38</v>
      </c>
      <c r="P34" s="66" t="s">
        <v>39</v>
      </c>
      <c r="Q34" s="66" t="s">
        <v>40</v>
      </c>
      <c r="R34" s="66" t="s">
        <v>41</v>
      </c>
      <c r="S34" s="66" t="s">
        <v>35</v>
      </c>
    </row>
    <row r="35" spans="1:22">
      <c r="A35" s="59"/>
      <c r="B35" s="69" t="s">
        <v>72</v>
      </c>
      <c r="C35" s="62">
        <v>-0.71789047114169513</v>
      </c>
      <c r="D35" s="62">
        <v>3.1271668854067514E-2</v>
      </c>
      <c r="E35" s="62">
        <v>-19.5</v>
      </c>
      <c r="F35" s="62">
        <v>0</v>
      </c>
      <c r="G35" s="62">
        <v>0</v>
      </c>
      <c r="H35" s="62">
        <v>0</v>
      </c>
      <c r="I35" s="62">
        <v>-4.2067150616276194E-6</v>
      </c>
      <c r="L35" s="63" t="s">
        <v>60</v>
      </c>
      <c r="M35" s="47">
        <v>-36</v>
      </c>
      <c r="N35" s="71">
        <v>-4.9411764705882355</v>
      </c>
      <c r="O35" s="71">
        <v>-9</v>
      </c>
      <c r="P35" s="71">
        <v>-6.4</v>
      </c>
      <c r="Q35" s="71">
        <v>0</v>
      </c>
      <c r="R35" s="71">
        <v>-0.60036305117018163</v>
      </c>
      <c r="S35" s="71">
        <v>0</v>
      </c>
      <c r="V35" s="47"/>
    </row>
    <row r="36" spans="1:22">
      <c r="A36" s="59"/>
      <c r="B36" s="69" t="s">
        <v>106</v>
      </c>
      <c r="C36" s="62">
        <v>0</v>
      </c>
      <c r="D36" s="62">
        <v>0</v>
      </c>
      <c r="E36" s="62">
        <v>0</v>
      </c>
      <c r="F36" s="62">
        <v>0</v>
      </c>
      <c r="G36" s="62">
        <v>35.721925421105283</v>
      </c>
      <c r="H36" s="62">
        <v>24.700923389740076</v>
      </c>
      <c r="I36" s="62">
        <v>147</v>
      </c>
      <c r="L36" s="63" t="s">
        <v>61</v>
      </c>
      <c r="M36" s="47">
        <v>-1.2093608571428567</v>
      </c>
      <c r="N36" s="47">
        <v>-10</v>
      </c>
      <c r="O36" s="71">
        <v>-11</v>
      </c>
      <c r="P36" s="47">
        <v>0</v>
      </c>
      <c r="Q36" s="71">
        <v>-4.599854092354783</v>
      </c>
      <c r="R36" s="71">
        <v>-17.208492190082865</v>
      </c>
      <c r="S36" s="71">
        <v>-56.218184732698603</v>
      </c>
    </row>
    <row r="37" spans="1:22">
      <c r="A37" s="59"/>
      <c r="B37" s="61"/>
      <c r="C37" s="62"/>
      <c r="D37" s="62"/>
      <c r="E37" s="62"/>
      <c r="F37" s="62"/>
      <c r="G37" s="62"/>
      <c r="H37" s="62"/>
      <c r="I37" s="62"/>
      <c r="L37" s="63" t="s">
        <v>62</v>
      </c>
      <c r="M37" s="47">
        <v>0</v>
      </c>
      <c r="N37" s="47">
        <v>0</v>
      </c>
      <c r="O37" s="47">
        <v>0</v>
      </c>
      <c r="P37" s="71">
        <v>-8</v>
      </c>
      <c r="Q37" s="47">
        <v>0</v>
      </c>
      <c r="R37" s="47">
        <v>-2.8</v>
      </c>
      <c r="S37" s="71">
        <v>0</v>
      </c>
    </row>
    <row r="38" spans="1:22">
      <c r="A38" s="59"/>
      <c r="B38" s="61" t="s">
        <v>73</v>
      </c>
      <c r="C38" s="62">
        <v>79.018536227761217</v>
      </c>
      <c r="D38" s="62">
        <v>86.955869441448598</v>
      </c>
      <c r="E38" s="62">
        <v>80</v>
      </c>
      <c r="F38" s="62">
        <v>64.447800000000015</v>
      </c>
      <c r="G38" s="62">
        <v>53.011848090735221</v>
      </c>
      <c r="H38" s="62">
        <v>89.737597007039852</v>
      </c>
      <c r="I38" s="62">
        <v>591.66257471643326</v>
      </c>
      <c r="L38" s="63" t="s">
        <v>63</v>
      </c>
      <c r="M38" s="47">
        <v>0</v>
      </c>
      <c r="N38" s="47">
        <v>0</v>
      </c>
      <c r="O38" s="47">
        <v>0</v>
      </c>
      <c r="P38" s="47">
        <v>-3.2</v>
      </c>
      <c r="Q38" s="71">
        <v>-1.3002713214700117</v>
      </c>
      <c r="R38" s="71">
        <v>-1.3002713214700117</v>
      </c>
      <c r="S38" s="71">
        <v>0</v>
      </c>
    </row>
    <row r="39" spans="1:22">
      <c r="A39" s="59"/>
      <c r="B39" s="61" t="s">
        <v>74</v>
      </c>
      <c r="C39" s="62">
        <v>63.018536227761217</v>
      </c>
      <c r="D39" s="62">
        <v>69.955869441448598</v>
      </c>
      <c r="E39" s="62">
        <v>69</v>
      </c>
      <c r="F39" s="62">
        <v>40.047800000000016</v>
      </c>
      <c r="G39" s="62">
        <v>50.411305447795201</v>
      </c>
      <c r="H39" s="62">
        <v>67.550201172786998</v>
      </c>
      <c r="I39" s="62">
        <v>402.90200747078381</v>
      </c>
      <c r="L39" s="63" t="s">
        <v>64</v>
      </c>
      <c r="M39" s="47">
        <v>0</v>
      </c>
      <c r="N39" s="71">
        <v>-2.0588235294117645</v>
      </c>
      <c r="O39" s="52">
        <v>0</v>
      </c>
      <c r="P39" s="52">
        <v>0</v>
      </c>
      <c r="Q39" s="47">
        <v>0</v>
      </c>
      <c r="R39" s="47">
        <v>0</v>
      </c>
      <c r="S39" s="71">
        <v>-1.442400153090059</v>
      </c>
    </row>
    <row r="40" spans="1:22">
      <c r="A40" s="59"/>
      <c r="B40" s="61" t="s">
        <v>75</v>
      </c>
      <c r="C40" s="62">
        <v>-5.5375558413904784</v>
      </c>
      <c r="D40" s="62">
        <v>7.1024227515328207</v>
      </c>
      <c r="E40" s="62">
        <v>10</v>
      </c>
      <c r="F40" s="62">
        <v>-31.005339874198157</v>
      </c>
      <c r="G40" s="62">
        <v>-11.396891873491832</v>
      </c>
      <c r="H40" s="62">
        <v>-13.076264115790917</v>
      </c>
      <c r="I40" s="62">
        <v>-44.146220597331379</v>
      </c>
      <c r="L40" s="63" t="s">
        <v>65</v>
      </c>
      <c r="M40" s="47">
        <v>-20</v>
      </c>
      <c r="N40" s="47">
        <v>0</v>
      </c>
      <c r="O40" s="71">
        <v>-19.5</v>
      </c>
      <c r="P40" s="47">
        <v>-2.5</v>
      </c>
      <c r="Q40" s="47">
        <v>0</v>
      </c>
      <c r="R40" s="52">
        <v>-34.190228893423097</v>
      </c>
      <c r="S40" s="71">
        <v>-56.773869034458684</v>
      </c>
    </row>
    <row r="41" spans="1:22">
      <c r="A41" s="59"/>
      <c r="B41" s="59"/>
      <c r="C41" s="62"/>
      <c r="D41" s="62"/>
      <c r="E41" s="62"/>
      <c r="F41" s="62"/>
      <c r="G41" s="62"/>
      <c r="H41" s="62"/>
      <c r="I41" s="62"/>
      <c r="L41" s="63" t="s">
        <v>121</v>
      </c>
      <c r="M41" s="47">
        <v>0</v>
      </c>
      <c r="N41" s="47">
        <v>-5</v>
      </c>
      <c r="O41" s="47">
        <v>0</v>
      </c>
      <c r="P41" s="47">
        <v>-16.100000000000001</v>
      </c>
      <c r="Q41" s="47">
        <v>0</v>
      </c>
      <c r="R41" s="47">
        <v>0</v>
      </c>
      <c r="S41" s="71">
        <v>0</v>
      </c>
    </row>
    <row r="42" spans="1:22">
      <c r="A42" s="59"/>
      <c r="B42" s="59" t="s">
        <v>101</v>
      </c>
      <c r="C42" s="47">
        <v>63.018536227761217</v>
      </c>
      <c r="D42" s="47">
        <v>70</v>
      </c>
      <c r="E42" s="47">
        <v>69</v>
      </c>
      <c r="F42" s="47">
        <v>40.047800000000016</v>
      </c>
      <c r="G42" s="47">
        <v>50.411305447795201</v>
      </c>
      <c r="H42" s="47">
        <v>67.550201172786998</v>
      </c>
      <c r="I42" s="47">
        <v>402.90200747078387</v>
      </c>
      <c r="L42" s="63" t="s">
        <v>52</v>
      </c>
      <c r="M42" s="47">
        <v>-11.346731212008843</v>
      </c>
      <c r="N42" s="47">
        <v>-40.853446689915778</v>
      </c>
      <c r="O42" s="71">
        <v>-19.5</v>
      </c>
      <c r="P42" s="47">
        <v>-34.85313987419817</v>
      </c>
      <c r="Q42" s="47">
        <v>-55.908071907462237</v>
      </c>
      <c r="R42" s="47">
        <v>-24.527109832431762</v>
      </c>
      <c r="S42" s="71">
        <v>-332.61377414786784</v>
      </c>
    </row>
    <row r="43" spans="1:22">
      <c r="A43" s="59"/>
      <c r="B43" s="59"/>
      <c r="C43" s="43">
        <v>-5.5375558413904802</v>
      </c>
      <c r="D43" s="43">
        <v>7.1465533100842222</v>
      </c>
      <c r="E43" s="43">
        <v>10</v>
      </c>
      <c r="F43" s="43">
        <v>-31.152199999999986</v>
      </c>
      <c r="G43" s="43">
        <v>-11.396891873491832</v>
      </c>
      <c r="H43" s="43">
        <v>-13.07626411579092</v>
      </c>
      <c r="I43" s="43">
        <v>-44.197924551600352</v>
      </c>
    </row>
    <row r="44" spans="1:22">
      <c r="A44" s="59"/>
      <c r="B44" s="59"/>
      <c r="C44" s="43">
        <v>0</v>
      </c>
      <c r="D44" s="43">
        <v>0</v>
      </c>
      <c r="E44" s="43">
        <v>0</v>
      </c>
      <c r="F44" s="43">
        <v>0</v>
      </c>
      <c r="G44" s="43">
        <v>0</v>
      </c>
      <c r="H44" s="43">
        <v>0</v>
      </c>
      <c r="I44" s="43">
        <v>0</v>
      </c>
      <c r="L44" t="s">
        <v>108</v>
      </c>
      <c r="M44" s="51">
        <v>0.2024841355436143</v>
      </c>
      <c r="N44" s="51">
        <v>0.14476579183184279</v>
      </c>
      <c r="O44" s="51">
        <v>0.13750000000000001</v>
      </c>
      <c r="P44" s="51">
        <v>0.37860097629399292</v>
      </c>
      <c r="Q44" s="51">
        <v>4.9055875933412617E-2</v>
      </c>
      <c r="R44" s="51">
        <v>0.24724749240290306</v>
      </c>
      <c r="S44" s="51">
        <v>0.2227934586310793</v>
      </c>
    </row>
    <row r="45" spans="1:22">
      <c r="A45" s="59"/>
      <c r="B45" s="59" t="s">
        <v>73</v>
      </c>
      <c r="C45" s="47">
        <v>16</v>
      </c>
      <c r="D45" s="47">
        <v>16.955869441448598</v>
      </c>
      <c r="E45" s="47">
        <v>11</v>
      </c>
      <c r="F45" s="47">
        <v>24.4</v>
      </c>
      <c r="G45" s="47">
        <v>2.6005426429400202</v>
      </c>
      <c r="H45" s="47">
        <v>22.187395834252854</v>
      </c>
      <c r="I45" s="47">
        <v>188.76056724564938</v>
      </c>
      <c r="L45" t="s">
        <v>109</v>
      </c>
      <c r="M45" s="51">
        <v>0.12137897006515663</v>
      </c>
      <c r="N45" s="51">
        <v>9.5496689683615882E-2</v>
      </c>
      <c r="O45" s="51">
        <v>8.3448041919795185E-2</v>
      </c>
      <c r="P45" s="51">
        <v>0.18510292934936387</v>
      </c>
      <c r="Q45" s="51">
        <v>1.9728199225661276E-2</v>
      </c>
      <c r="R45" s="51">
        <v>0.16831770342434743</v>
      </c>
      <c r="S45" s="51">
        <v>1</v>
      </c>
    </row>
    <row r="46" spans="1:22">
      <c r="A46" s="59"/>
      <c r="B46" s="59" t="s">
        <v>74</v>
      </c>
      <c r="C46" s="47">
        <v>68.556092069151703</v>
      </c>
      <c r="D46" s="47">
        <v>62.809316131364376</v>
      </c>
      <c r="E46" s="47">
        <v>59</v>
      </c>
      <c r="F46" s="47">
        <v>71.2</v>
      </c>
      <c r="G46" s="47">
        <v>61.808197321287032</v>
      </c>
      <c r="H46" s="47">
        <v>80.626465288577918</v>
      </c>
      <c r="I46" s="47">
        <v>447.09993202238417</v>
      </c>
    </row>
    <row r="47" spans="1:22">
      <c r="A47" s="59"/>
      <c r="B47" s="59" t="s">
        <v>75</v>
      </c>
      <c r="C47" s="47">
        <v>-5.5375558413904784</v>
      </c>
      <c r="D47" s="47">
        <v>7.1024227515328207</v>
      </c>
      <c r="E47" s="47">
        <v>10</v>
      </c>
      <c r="F47" s="47">
        <v>-31.005339874198157</v>
      </c>
      <c r="G47" s="47">
        <v>-11.396891873491832</v>
      </c>
      <c r="H47" s="47">
        <v>-13.076264115790917</v>
      </c>
      <c r="I47" s="47">
        <v>-44.146220597331379</v>
      </c>
      <c r="L47" t="s">
        <v>110</v>
      </c>
      <c r="M47" s="51">
        <v>0.49993126106070901</v>
      </c>
      <c r="N47" s="51">
        <v>0.19224979231632836</v>
      </c>
      <c r="O47" s="51">
        <v>0.3451757634770441</v>
      </c>
      <c r="P47" s="51">
        <v>0.31633829462959484</v>
      </c>
      <c r="Q47" s="51">
        <v>5.1558994793095808E-2</v>
      </c>
      <c r="R47" s="51">
        <v>0.49023133797836277</v>
      </c>
      <c r="S47" s="51">
        <v>1</v>
      </c>
    </row>
    <row r="48" spans="1:22">
      <c r="A48" s="59"/>
      <c r="B48" s="59"/>
      <c r="C48" s="59"/>
      <c r="D48" s="59"/>
      <c r="E48" s="59"/>
    </row>
    <row r="49" spans="1:19">
      <c r="A49" s="59"/>
      <c r="B49" s="59"/>
      <c r="C49" s="59"/>
      <c r="D49" s="59"/>
      <c r="E49" s="59"/>
    </row>
    <row r="50" spans="1:19" ht="38.25">
      <c r="A50" s="59"/>
      <c r="B50" s="61" t="s">
        <v>111</v>
      </c>
      <c r="C50" s="62">
        <v>-68.556092069151703</v>
      </c>
      <c r="D50" s="62">
        <v>-62.853446689915778</v>
      </c>
      <c r="E50" s="62">
        <v>-59</v>
      </c>
      <c r="F50" s="62">
        <v>-71.053139874198166</v>
      </c>
      <c r="G50" s="62">
        <v>-61.808197321287032</v>
      </c>
      <c r="H50" s="62">
        <v>-80.626465288577918</v>
      </c>
      <c r="I50" s="62">
        <v>-447.04822806811524</v>
      </c>
      <c r="L50" s="66"/>
      <c r="M50" s="66" t="s">
        <v>36</v>
      </c>
      <c r="N50" s="66" t="s">
        <v>37</v>
      </c>
      <c r="O50" s="66" t="s">
        <v>38</v>
      </c>
      <c r="P50" s="66" t="s">
        <v>39</v>
      </c>
      <c r="Q50" s="66" t="s">
        <v>40</v>
      </c>
      <c r="R50" s="66" t="s">
        <v>41</v>
      </c>
      <c r="S50" s="66" t="s">
        <v>35</v>
      </c>
    </row>
    <row r="51" spans="1:19">
      <c r="A51" s="59"/>
      <c r="B51" s="61" t="s">
        <v>124</v>
      </c>
      <c r="C51" s="47">
        <v>-57.209360857142855</v>
      </c>
      <c r="D51" s="47">
        <v>-22</v>
      </c>
      <c r="E51" s="47">
        <v>-39.5</v>
      </c>
      <c r="F51" s="47">
        <v>-36.200000000000003</v>
      </c>
      <c r="G51" s="47">
        <v>-5.9001254138247949</v>
      </c>
      <c r="H51" s="47">
        <v>-56.099355456146156</v>
      </c>
      <c r="I51" s="47">
        <v>-114.43445392024735</v>
      </c>
      <c r="L51" t="s">
        <v>52</v>
      </c>
      <c r="M51" s="47">
        <v>-11.346731212008843</v>
      </c>
      <c r="N51" s="47">
        <v>-40.853446689915778</v>
      </c>
      <c r="O51" s="47">
        <v>-19.5</v>
      </c>
      <c r="P51" s="47">
        <v>-34.85313987419817</v>
      </c>
      <c r="Q51" s="47">
        <v>-55.908071907462237</v>
      </c>
      <c r="R51" s="47">
        <v>-24.527109832431762</v>
      </c>
      <c r="S51" s="47">
        <v>-332.61377414786784</v>
      </c>
    </row>
    <row r="52" spans="1:19">
      <c r="A52" s="59"/>
      <c r="B52" s="59"/>
      <c r="C52" s="59"/>
      <c r="D52" s="59"/>
      <c r="E52" s="59"/>
      <c r="L52" t="s">
        <v>53</v>
      </c>
      <c r="M52" s="47">
        <v>7.1033085068122102</v>
      </c>
      <c r="N52" s="47">
        <v>4.3374064874331149</v>
      </c>
      <c r="O52" s="47">
        <v>0</v>
      </c>
      <c r="P52" s="47">
        <v>-3.1027628075702496</v>
      </c>
      <c r="Q52" s="47">
        <v>-5.4478462632706002</v>
      </c>
      <c r="R52" s="47">
        <v>6.7594274823450151</v>
      </c>
      <c r="S52" s="47">
        <v>-7.1769072050091633</v>
      </c>
    </row>
    <row r="53" spans="1:19">
      <c r="B53" s="59"/>
      <c r="C53" s="59"/>
      <c r="D53" s="59"/>
      <c r="E53" s="59"/>
      <c r="L53" t="s">
        <v>54</v>
      </c>
      <c r="M53" s="47">
        <v>6.2086773013590024</v>
      </c>
      <c r="N53" s="47">
        <v>-0.86777923626731968</v>
      </c>
      <c r="O53" s="47">
        <v>0</v>
      </c>
      <c r="P53" s="47">
        <v>0.25686628825208846</v>
      </c>
      <c r="Q53" s="47">
        <v>-5.3054403582174343</v>
      </c>
      <c r="R53" s="47">
        <v>11.532345914531724</v>
      </c>
      <c r="S53" s="47">
        <v>-22.182308437583451</v>
      </c>
    </row>
    <row r="54" spans="1:19">
      <c r="B54" s="59"/>
      <c r="C54" s="59"/>
      <c r="D54" s="59"/>
      <c r="E54" s="59"/>
      <c r="L54" t="s">
        <v>55</v>
      </c>
      <c r="M54" s="47">
        <v>5.5281964843912474</v>
      </c>
      <c r="N54" s="47">
        <v>4.533750607103129</v>
      </c>
      <c r="O54" s="47">
        <v>0</v>
      </c>
      <c r="P54" s="47">
        <v>16.950601567034234</v>
      </c>
      <c r="Q54" s="47">
        <v>16.09404313512885</v>
      </c>
      <c r="R54" s="47">
        <v>10.191956180847347</v>
      </c>
      <c r="S54" s="47">
        <v>21.449868926657999</v>
      </c>
    </row>
    <row r="55" spans="1:19">
      <c r="B55" s="49"/>
      <c r="L55" t="s">
        <v>56</v>
      </c>
      <c r="M55" s="47">
        <v>4.0468265410445596</v>
      </c>
      <c r="N55" s="47">
        <v>4.4847943391375917</v>
      </c>
      <c r="O55" s="47">
        <v>0</v>
      </c>
      <c r="P55" s="47">
        <v>1.4495880027971528</v>
      </c>
      <c r="Q55" s="47">
        <v>1.0297322360106718</v>
      </c>
      <c r="R55" s="47">
        <v>1.002184700344233</v>
      </c>
      <c r="S55" s="47">
        <v>10.022311770958213</v>
      </c>
    </row>
    <row r="56" spans="1:19">
      <c r="B56" s="49"/>
      <c r="L56" t="s">
        <v>57</v>
      </c>
      <c r="M56" s="47">
        <v>2.5</v>
      </c>
      <c r="N56" s="47">
        <v>2.5</v>
      </c>
      <c r="O56" s="47">
        <v>0</v>
      </c>
      <c r="P56" s="47">
        <v>-3.6289051035288069</v>
      </c>
      <c r="Q56" s="47">
        <v>-21.230896878662229</v>
      </c>
      <c r="R56" s="47">
        <v>-15.454281673548168</v>
      </c>
      <c r="S56" s="47">
        <v>-46.432164545416086</v>
      </c>
    </row>
    <row r="57" spans="1:19">
      <c r="C57" s="47"/>
      <c r="D57" s="47"/>
      <c r="E57" s="47"/>
      <c r="F57" s="47"/>
      <c r="G57" s="47"/>
      <c r="H57" s="47"/>
      <c r="I57" s="47"/>
      <c r="L57" t="s">
        <v>58</v>
      </c>
      <c r="M57" s="47">
        <v>-36.015849574474167</v>
      </c>
      <c r="N57" s="47">
        <v>-55.872890556176358</v>
      </c>
      <c r="O57" s="47">
        <v>0</v>
      </c>
      <c r="P57" s="47">
        <v>-46.778527821182585</v>
      </c>
      <c r="Q57" s="47">
        <v>-41.047663778451493</v>
      </c>
      <c r="R57" s="47">
        <v>-38.55874243695191</v>
      </c>
      <c r="S57" s="47">
        <v>-288.29457045076026</v>
      </c>
    </row>
    <row r="58" spans="1:19">
      <c r="C58" s="47"/>
      <c r="D58" s="47"/>
      <c r="E58" s="47"/>
      <c r="F58" s="47"/>
      <c r="G58" s="47"/>
      <c r="H58" s="47"/>
      <c r="I58" s="47"/>
      <c r="L58" t="s">
        <v>72</v>
      </c>
      <c r="M58" s="47">
        <v>-0.71789047114169513</v>
      </c>
      <c r="N58" s="47">
        <v>3.1271668854067514E-2</v>
      </c>
      <c r="O58" s="47">
        <v>-19.5</v>
      </c>
      <c r="P58" s="47">
        <v>0</v>
      </c>
      <c r="Q58" s="47">
        <v>0</v>
      </c>
      <c r="R58" s="47">
        <v>0</v>
      </c>
      <c r="S58" s="47">
        <v>-4.2067150616276194E-6</v>
      </c>
    </row>
    <row r="59" spans="1:19">
      <c r="C59" s="47"/>
      <c r="D59" s="47"/>
      <c r="E59" s="47"/>
      <c r="F59" s="47"/>
      <c r="G59" s="47"/>
      <c r="H59" s="47"/>
      <c r="I59" s="47"/>
    </row>
    <row r="60" spans="1:19">
      <c r="C60" s="47"/>
      <c r="D60" s="47"/>
      <c r="E60" s="47"/>
      <c r="F60" s="47"/>
      <c r="G60" s="47"/>
      <c r="H60" s="47"/>
      <c r="I60" s="47"/>
    </row>
    <row r="61" spans="1:19">
      <c r="C61" s="47"/>
      <c r="D61" s="47"/>
      <c r="E61" s="47"/>
      <c r="F61" s="47"/>
      <c r="G61" s="47"/>
      <c r="H61" s="47"/>
      <c r="I61" s="47"/>
    </row>
    <row r="62" spans="1:19">
      <c r="C62" s="47"/>
      <c r="D62" s="47"/>
      <c r="E62" s="47"/>
      <c r="F62" s="47"/>
      <c r="G62" s="47"/>
      <c r="H62" s="47"/>
      <c r="I62" s="47"/>
    </row>
    <row r="63" spans="1:19">
      <c r="C63" s="47"/>
      <c r="D63" s="47"/>
      <c r="E63" s="47"/>
      <c r="F63" s="47"/>
      <c r="G63" s="47"/>
      <c r="H63" s="47"/>
      <c r="I63" s="47"/>
    </row>
    <row r="64" spans="1:19">
      <c r="C64" s="47"/>
      <c r="D64" s="47"/>
      <c r="E64" s="47"/>
      <c r="F64" s="47"/>
      <c r="G64" s="47"/>
      <c r="H64" s="47"/>
      <c r="I64" s="47"/>
    </row>
    <row r="65" spans="2:9">
      <c r="C65" s="47"/>
      <c r="D65" s="47"/>
      <c r="E65" s="47"/>
      <c r="F65" s="47"/>
      <c r="G65" s="47"/>
      <c r="H65" s="47"/>
      <c r="I65" s="47"/>
    </row>
    <row r="66" spans="2:9">
      <c r="C66" s="47"/>
      <c r="D66" s="47"/>
      <c r="E66" s="47"/>
      <c r="F66" s="47"/>
      <c r="G66" s="47"/>
      <c r="H66" s="47"/>
      <c r="I66" s="47"/>
    </row>
    <row r="67" spans="2:9">
      <c r="C67" s="47"/>
      <c r="D67" s="47"/>
      <c r="E67" s="47"/>
      <c r="F67" s="47"/>
      <c r="G67" s="47"/>
      <c r="H67" s="47"/>
      <c r="I67" s="47"/>
    </row>
    <row r="68" spans="2:9">
      <c r="C68" s="47"/>
      <c r="D68" s="47"/>
      <c r="E68" s="47"/>
      <c r="F68" s="47"/>
      <c r="G68" s="47"/>
      <c r="H68" s="47"/>
      <c r="I68" s="47"/>
    </row>
    <row r="69" spans="2:9">
      <c r="B69" s="49"/>
    </row>
    <row r="71" spans="2:9">
      <c r="C71" s="47"/>
      <c r="D71" s="47"/>
      <c r="E71" s="47"/>
      <c r="F71" s="47"/>
      <c r="G71" s="47"/>
      <c r="H71" s="47"/>
      <c r="I71" s="47"/>
    </row>
    <row r="72" spans="2:9">
      <c r="C72" s="47"/>
      <c r="D72" s="47"/>
      <c r="E72" s="47"/>
      <c r="F72" s="47"/>
      <c r="G72" s="47"/>
      <c r="H72" s="47"/>
      <c r="I72" s="47"/>
    </row>
    <row r="73" spans="2:9">
      <c r="C73" s="47"/>
      <c r="D73" s="47"/>
      <c r="E73" s="47"/>
      <c r="F73" s="47"/>
      <c r="G73" s="47"/>
      <c r="H73" s="47"/>
      <c r="I73" s="47"/>
    </row>
    <row r="74" spans="2:9">
      <c r="C74" s="47"/>
      <c r="D74" s="47"/>
      <c r="E74" s="47"/>
      <c r="F74" s="47"/>
      <c r="G74" s="47"/>
      <c r="H74" s="47"/>
      <c r="I74" s="47"/>
    </row>
    <row r="75" spans="2:9">
      <c r="C75" s="47"/>
      <c r="D75" s="47"/>
      <c r="E75" s="47"/>
      <c r="F75" s="47"/>
      <c r="G75" s="47"/>
      <c r="H75" s="47"/>
      <c r="I75" s="47"/>
    </row>
    <row r="76" spans="2:9">
      <c r="C76" s="47"/>
      <c r="D76" s="47"/>
      <c r="E76" s="47"/>
      <c r="F76" s="47"/>
      <c r="G76" s="47"/>
      <c r="H76" s="47"/>
      <c r="I76" s="47"/>
    </row>
    <row r="77" spans="2:9">
      <c r="C77" s="47"/>
      <c r="D77" s="47"/>
      <c r="E77" s="47"/>
      <c r="F77" s="47"/>
      <c r="G77" s="47"/>
      <c r="H77" s="47"/>
      <c r="I77" s="47"/>
    </row>
    <row r="78" spans="2:9">
      <c r="C78" s="47"/>
      <c r="D78" s="47"/>
      <c r="E78" s="47"/>
      <c r="F78" s="47"/>
      <c r="G78" s="47"/>
      <c r="H78" s="47"/>
      <c r="I78" s="47"/>
    </row>
    <row r="79" spans="2:9">
      <c r="C79" s="47"/>
      <c r="D79" s="47"/>
      <c r="E79" s="47"/>
      <c r="F79" s="47"/>
      <c r="G79" s="47"/>
      <c r="H79" s="47"/>
      <c r="I79" s="47"/>
    </row>
    <row r="80" spans="2:9">
      <c r="C80" s="47"/>
      <c r="D80" s="47"/>
      <c r="E80" s="47"/>
      <c r="F80" s="47"/>
      <c r="G80" s="47"/>
      <c r="H80" s="47"/>
      <c r="I80" s="47"/>
    </row>
    <row r="81" spans="2:9">
      <c r="C81" s="47"/>
      <c r="D81" s="47"/>
      <c r="E81" s="47"/>
      <c r="F81" s="47"/>
      <c r="G81" s="47"/>
      <c r="H81" s="47"/>
      <c r="I81" s="47"/>
    </row>
    <row r="82" spans="2:9">
      <c r="C82" s="47"/>
      <c r="D82" s="47"/>
      <c r="E82" s="47"/>
      <c r="F82" s="47"/>
      <c r="G82" s="47"/>
      <c r="H82" s="47"/>
      <c r="I82" s="47"/>
    </row>
    <row r="83" spans="2:9">
      <c r="C83" s="47"/>
      <c r="D83" s="47"/>
      <c r="E83" s="47"/>
      <c r="F83" s="47"/>
      <c r="G83" s="47"/>
      <c r="H83" s="47"/>
      <c r="I83" s="47"/>
    </row>
    <row r="86" spans="2:9">
      <c r="B86" s="49" t="s">
        <v>113</v>
      </c>
    </row>
    <row r="87" spans="2:9">
      <c r="B87">
        <v>0</v>
      </c>
      <c r="C87" s="47">
        <v>0</v>
      </c>
      <c r="D87" s="47">
        <v>0</v>
      </c>
      <c r="E87" s="47">
        <v>0</v>
      </c>
      <c r="F87" s="47">
        <v>0</v>
      </c>
      <c r="G87" s="47">
        <v>0</v>
      </c>
      <c r="H87" s="47">
        <v>0</v>
      </c>
      <c r="I87" s="47">
        <v>0</v>
      </c>
    </row>
    <row r="88" spans="2:9">
      <c r="B88">
        <v>0</v>
      </c>
      <c r="C88" s="47">
        <v>0</v>
      </c>
      <c r="D88" s="47">
        <v>0</v>
      </c>
      <c r="E88" s="47">
        <v>0</v>
      </c>
      <c r="F88" s="47">
        <v>0</v>
      </c>
      <c r="G88" s="47">
        <v>0</v>
      </c>
      <c r="H88" s="47">
        <v>0</v>
      </c>
      <c r="I88" s="47">
        <v>0</v>
      </c>
    </row>
    <row r="89" spans="2:9">
      <c r="B89">
        <v>0</v>
      </c>
      <c r="C89" s="47">
        <v>0</v>
      </c>
      <c r="D89" s="47">
        <v>0</v>
      </c>
      <c r="E89" s="47">
        <v>0</v>
      </c>
      <c r="F89" s="47">
        <v>0</v>
      </c>
      <c r="G89" s="47">
        <v>0</v>
      </c>
      <c r="H89" s="47">
        <v>0</v>
      </c>
      <c r="I89" s="47">
        <v>0</v>
      </c>
    </row>
    <row r="90" spans="2:9">
      <c r="B90">
        <v>0</v>
      </c>
      <c r="C90" s="47">
        <v>0</v>
      </c>
      <c r="D90" s="47">
        <v>0</v>
      </c>
      <c r="E90" s="47">
        <v>0</v>
      </c>
      <c r="F90" s="47">
        <v>0</v>
      </c>
      <c r="G90" s="47">
        <v>0</v>
      </c>
      <c r="H90" s="47">
        <v>0</v>
      </c>
      <c r="I90" s="47">
        <v>0</v>
      </c>
    </row>
    <row r="91" spans="2:9">
      <c r="B91">
        <v>0</v>
      </c>
      <c r="C91" s="47">
        <v>0</v>
      </c>
      <c r="D91" s="47">
        <v>0</v>
      </c>
      <c r="E91" s="47">
        <v>0</v>
      </c>
      <c r="F91" s="47">
        <v>0</v>
      </c>
      <c r="G91" s="47">
        <v>0</v>
      </c>
      <c r="H91" s="47">
        <v>0</v>
      </c>
      <c r="I91" s="47">
        <v>0</v>
      </c>
    </row>
    <row r="93" spans="2:9">
      <c r="B93" s="46" t="s">
        <v>60</v>
      </c>
      <c r="C93" s="52" t="e">
        <v>#N/A</v>
      </c>
      <c r="D93" s="52" t="e">
        <v>#N/A</v>
      </c>
      <c r="E93" s="52" t="e">
        <v>#N/A</v>
      </c>
      <c r="F93" s="52" t="e">
        <v>#N/A</v>
      </c>
      <c r="G93" s="52" t="e">
        <v>#N/A</v>
      </c>
      <c r="H93" s="52" t="e">
        <v>#N/A</v>
      </c>
      <c r="I93" s="52" t="e">
        <v>#N/A</v>
      </c>
    </row>
    <row r="94" spans="2:9">
      <c r="B94" s="46" t="s">
        <v>61</v>
      </c>
      <c r="C94" s="52"/>
      <c r="D94" s="52"/>
      <c r="E94" s="52"/>
      <c r="F94" s="52"/>
      <c r="G94" s="52"/>
      <c r="H94" s="52"/>
      <c r="I94" s="52"/>
    </row>
    <row r="95" spans="2:9">
      <c r="B95" s="46" t="s">
        <v>114</v>
      </c>
      <c r="C95" s="52"/>
      <c r="D95" s="52"/>
      <c r="E95" s="52"/>
      <c r="F95" s="52"/>
      <c r="G95" s="52"/>
      <c r="H95" s="52"/>
      <c r="I95" s="52"/>
    </row>
    <row r="96" spans="2:9">
      <c r="B96" s="46" t="s">
        <v>115</v>
      </c>
      <c r="C96" s="52"/>
      <c r="D96" s="52"/>
      <c r="E96" s="52"/>
      <c r="F96" s="52"/>
      <c r="G96" s="52"/>
      <c r="H96" s="52"/>
      <c r="I96" s="52"/>
    </row>
  </sheetData>
  <mergeCells count="5">
    <mergeCell ref="L4:S4"/>
    <mergeCell ref="U4:AB4"/>
    <mergeCell ref="L20:S20"/>
    <mergeCell ref="U20:AB20"/>
    <mergeCell ref="L33:S33"/>
  </mergeCells>
  <conditionalFormatting sqref="C45:I47">
    <cfRule type="cellIs" dxfId="2" priority="1" operator="equal">
      <formula>0</formula>
    </cfRule>
  </conditionalFormatting>
  <pageMargins left="0.7" right="0.7" top="0.78740157499999996" bottom="0.78740157499999996"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70EC1-7846-4EE0-8E7A-2863430F8616}">
  <dimension ref="A1:AE96"/>
  <sheetViews>
    <sheetView topLeftCell="E1" zoomScale="85" zoomScaleNormal="85" workbookViewId="0" xr3:uid="{F0F6DB0B-4BA9-544B-A82C-BEE56A513147}">
      <selection activeCell="L14" sqref="L14"/>
    </sheetView>
  </sheetViews>
  <sheetFormatPr defaultColWidth="11.42578125" defaultRowHeight="12.75"/>
  <cols>
    <col min="2" max="2" width="30.28515625" customWidth="1"/>
    <col min="3" max="3" width="18.28515625" bestFit="1" customWidth="1"/>
    <col min="11" max="11" width="3.28515625" customWidth="1"/>
    <col min="12" max="12" width="27.7109375" bestFit="1" customWidth="1"/>
    <col min="13" max="13" width="12" bestFit="1" customWidth="1"/>
    <col min="20" max="20" width="3.28515625" customWidth="1"/>
    <col min="21" max="21" width="23.7109375" customWidth="1"/>
  </cols>
  <sheetData>
    <row r="1" spans="1:31">
      <c r="A1" s="50" t="s">
        <v>99</v>
      </c>
      <c r="B1" s="50"/>
      <c r="C1" s="50"/>
      <c r="D1" s="50"/>
      <c r="E1" s="50"/>
    </row>
    <row r="2" spans="1:31">
      <c r="A2" s="50"/>
      <c r="B2" s="50"/>
      <c r="C2" s="50"/>
      <c r="D2" s="50"/>
      <c r="E2" s="50"/>
      <c r="L2" s="70" t="s">
        <v>116</v>
      </c>
      <c r="M2" s="70"/>
      <c r="N2" s="70"/>
      <c r="O2" s="70"/>
      <c r="P2" s="70"/>
      <c r="Q2" s="70"/>
      <c r="R2" s="70"/>
      <c r="S2" s="70"/>
      <c r="T2" s="70"/>
      <c r="U2" s="70"/>
      <c r="V2" s="70"/>
      <c r="W2" s="70"/>
      <c r="X2" s="70"/>
      <c r="Y2" s="70"/>
      <c r="Z2" s="70"/>
    </row>
    <row r="3" spans="1:31">
      <c r="A3" s="59"/>
      <c r="B3" s="59"/>
      <c r="C3" s="59"/>
      <c r="D3" s="59"/>
      <c r="E3" s="59"/>
    </row>
    <row r="4" spans="1:31">
      <c r="A4" s="59"/>
      <c r="B4" s="60" t="s">
        <v>100</v>
      </c>
      <c r="C4" s="59"/>
      <c r="D4" s="59"/>
      <c r="E4" s="59"/>
      <c r="J4" t="s">
        <v>101</v>
      </c>
      <c r="L4" s="160" t="s">
        <v>102</v>
      </c>
      <c r="M4" s="160"/>
      <c r="N4" s="160"/>
      <c r="O4" s="160"/>
      <c r="P4" s="160"/>
      <c r="Q4" s="160"/>
      <c r="R4" s="160"/>
      <c r="S4" s="160"/>
      <c r="U4" s="160" t="s">
        <v>103</v>
      </c>
      <c r="V4" s="160"/>
      <c r="W4" s="160"/>
      <c r="X4" s="160"/>
      <c r="Y4" s="160"/>
      <c r="Z4" s="160"/>
      <c r="AA4" s="160"/>
      <c r="AB4" s="160"/>
    </row>
    <row r="5" spans="1:31" s="66" customFormat="1" ht="38.25">
      <c r="A5" s="64"/>
      <c r="B5" s="65"/>
      <c r="C5" s="65" t="s">
        <v>36</v>
      </c>
      <c r="D5" s="65" t="s">
        <v>37</v>
      </c>
      <c r="E5" s="65" t="s">
        <v>38</v>
      </c>
      <c r="F5" s="65" t="s">
        <v>39</v>
      </c>
      <c r="G5" s="65" t="s">
        <v>40</v>
      </c>
      <c r="H5" s="65" t="s">
        <v>41</v>
      </c>
      <c r="I5" s="65" t="s">
        <v>35</v>
      </c>
      <c r="M5" s="66" t="s">
        <v>36</v>
      </c>
      <c r="N5" s="66" t="s">
        <v>37</v>
      </c>
      <c r="O5" s="66" t="s">
        <v>38</v>
      </c>
      <c r="P5" s="66" t="s">
        <v>39</v>
      </c>
      <c r="Q5" s="66" t="s">
        <v>40</v>
      </c>
      <c r="R5" s="66" t="s">
        <v>41</v>
      </c>
      <c r="S5" s="66" t="s">
        <v>35</v>
      </c>
      <c r="V5" s="66" t="s">
        <v>36</v>
      </c>
      <c r="W5" s="66" t="s">
        <v>37</v>
      </c>
      <c r="X5" s="66" t="s">
        <v>38</v>
      </c>
      <c r="Y5" s="66" t="s">
        <v>39</v>
      </c>
      <c r="Z5" s="66" t="s">
        <v>40</v>
      </c>
      <c r="AA5" s="66" t="s">
        <v>41</v>
      </c>
      <c r="AB5" s="66" t="s">
        <v>35</v>
      </c>
    </row>
    <row r="6" spans="1:31">
      <c r="A6" s="59"/>
      <c r="B6" s="61" t="s">
        <v>125</v>
      </c>
      <c r="C6" s="62">
        <v>3.6545227651493786</v>
      </c>
      <c r="D6" s="62">
        <v>2</v>
      </c>
      <c r="E6" s="62">
        <v>2</v>
      </c>
      <c r="F6" s="62">
        <v>2.3710415005417116</v>
      </c>
      <c r="G6" s="62">
        <v>3.8753298309620465</v>
      </c>
      <c r="H6" s="62">
        <v>1.8950255210715008</v>
      </c>
      <c r="I6" s="62">
        <v>70</v>
      </c>
      <c r="L6" t="s">
        <v>125</v>
      </c>
      <c r="M6" s="71">
        <v>3.6545227651493786</v>
      </c>
      <c r="N6" s="47">
        <v>2</v>
      </c>
      <c r="O6" s="47">
        <v>2</v>
      </c>
      <c r="P6" s="47">
        <v>2.3710415005417116</v>
      </c>
      <c r="Q6" s="71">
        <v>3.8753298309620465</v>
      </c>
      <c r="R6" s="71">
        <v>1.8950255210715008</v>
      </c>
      <c r="S6" s="71">
        <v>70</v>
      </c>
      <c r="U6" t="s">
        <v>126</v>
      </c>
      <c r="V6" s="71">
        <v>14.3</v>
      </c>
      <c r="W6" s="71">
        <v>10.588235294117649</v>
      </c>
      <c r="X6" s="71">
        <v>11</v>
      </c>
      <c r="Y6" s="47">
        <v>19.400000000000002</v>
      </c>
      <c r="Z6" s="47">
        <v>0</v>
      </c>
      <c r="AA6" s="47">
        <v>18.318948782232813</v>
      </c>
      <c r="AB6" s="71">
        <v>72.857009883220087</v>
      </c>
    </row>
    <row r="7" spans="1:31">
      <c r="A7" s="59"/>
      <c r="B7" s="61" t="s">
        <v>127</v>
      </c>
      <c r="C7" s="62">
        <v>13.892983990011539</v>
      </c>
      <c r="D7" s="62">
        <v>23</v>
      </c>
      <c r="E7" s="62">
        <v>19</v>
      </c>
      <c r="F7" s="62">
        <v>11.376758499458303</v>
      </c>
      <c r="G7" s="62">
        <v>16.295962599798219</v>
      </c>
      <c r="H7" s="62">
        <v>17.993816302063571</v>
      </c>
      <c r="I7" s="62">
        <v>25.5</v>
      </c>
      <c r="L7" t="s">
        <v>127</v>
      </c>
      <c r="M7" s="71">
        <v>13.892983990011539</v>
      </c>
      <c r="N7" s="71">
        <v>23</v>
      </c>
      <c r="O7" s="47">
        <v>19</v>
      </c>
      <c r="P7" s="47">
        <v>11.376758499458303</v>
      </c>
      <c r="Q7" s="47">
        <v>16.295962599798219</v>
      </c>
      <c r="R7" s="47">
        <v>17.993816302063571</v>
      </c>
      <c r="S7" s="71">
        <v>25.5</v>
      </c>
      <c r="U7" t="s">
        <v>128</v>
      </c>
      <c r="V7" s="71">
        <v>1.7000000000000002</v>
      </c>
      <c r="W7" s="47">
        <v>2</v>
      </c>
      <c r="X7" s="71">
        <v>0</v>
      </c>
      <c r="Y7" s="47">
        <v>5</v>
      </c>
      <c r="Z7" s="71">
        <v>2.6005426429400234</v>
      </c>
      <c r="AA7" s="71">
        <v>3.8684470520200502</v>
      </c>
      <c r="AB7" s="71">
        <v>58.961541480423442</v>
      </c>
    </row>
    <row r="8" spans="1:31">
      <c r="A8" s="59"/>
      <c r="B8" s="61" t="s">
        <v>129</v>
      </c>
      <c r="C8" s="62">
        <v>2.7921055087240382E-2</v>
      </c>
      <c r="D8" s="62">
        <v>0</v>
      </c>
      <c r="E8" s="62">
        <v>0</v>
      </c>
      <c r="F8" s="62">
        <v>0.6</v>
      </c>
      <c r="G8" s="62">
        <v>3.8875896156994054</v>
      </c>
      <c r="H8" s="62">
        <v>7.7117249727904387</v>
      </c>
      <c r="I8" s="62">
        <v>7.5</v>
      </c>
      <c r="L8" t="s">
        <v>129</v>
      </c>
      <c r="M8" s="52">
        <v>2.7921055087240382E-2</v>
      </c>
      <c r="N8" s="52">
        <v>0</v>
      </c>
      <c r="O8" s="52">
        <v>0</v>
      </c>
      <c r="P8" s="52">
        <v>0.6</v>
      </c>
      <c r="Q8" s="71">
        <v>3.8875896156994054</v>
      </c>
      <c r="R8" s="71">
        <v>7.7117249727904387</v>
      </c>
      <c r="S8" s="71">
        <v>7.5</v>
      </c>
      <c r="U8" t="s">
        <v>130</v>
      </c>
      <c r="V8" s="47">
        <v>36</v>
      </c>
      <c r="W8" s="71">
        <v>4.9411764705882355</v>
      </c>
      <c r="X8" s="71">
        <v>9</v>
      </c>
      <c r="Y8" s="71">
        <v>6.4</v>
      </c>
      <c r="Z8" s="47">
        <v>0</v>
      </c>
      <c r="AA8" s="47">
        <v>0.60036305117018163</v>
      </c>
      <c r="AB8" s="71">
        <v>0</v>
      </c>
    </row>
    <row r="9" spans="1:31">
      <c r="A9" s="59"/>
      <c r="B9" s="61" t="s">
        <v>131</v>
      </c>
      <c r="C9" s="62">
        <v>2.5872389760644614</v>
      </c>
      <c r="D9" s="62">
        <v>2.1</v>
      </c>
      <c r="E9" s="62">
        <v>0</v>
      </c>
      <c r="F9" s="62">
        <v>0.8</v>
      </c>
      <c r="G9" s="62">
        <v>0.27127755005149101</v>
      </c>
      <c r="H9" s="62">
        <v>0.91365387216878469</v>
      </c>
      <c r="I9" s="62">
        <v>0.78464268321003938</v>
      </c>
      <c r="L9" t="s">
        <v>131</v>
      </c>
      <c r="M9" s="47">
        <v>2.5872389760644614</v>
      </c>
      <c r="N9" s="47">
        <v>2.1</v>
      </c>
      <c r="O9" s="47">
        <v>0</v>
      </c>
      <c r="P9" s="47">
        <v>0.8</v>
      </c>
      <c r="Q9" s="47">
        <v>0.27127755005149101</v>
      </c>
      <c r="R9" s="47">
        <v>0.91365387216878469</v>
      </c>
      <c r="S9" s="71">
        <v>0.78464268321003938</v>
      </c>
      <c r="U9" t="s">
        <v>132</v>
      </c>
      <c r="V9" s="47">
        <v>1.2093608571428567</v>
      </c>
      <c r="W9" s="47">
        <v>10</v>
      </c>
      <c r="X9" s="71">
        <v>11</v>
      </c>
      <c r="Y9" s="47">
        <v>0</v>
      </c>
      <c r="Z9" s="71">
        <v>4.599854092354783</v>
      </c>
      <c r="AA9" s="71">
        <v>17.208492190082865</v>
      </c>
      <c r="AB9" s="71">
        <v>56.218184732698603</v>
      </c>
    </row>
    <row r="10" spans="1:31">
      <c r="A10" s="59"/>
      <c r="B10" s="61" t="s">
        <v>133</v>
      </c>
      <c r="C10" s="62">
        <v>40.740340843913465</v>
      </c>
      <c r="D10" s="62">
        <v>40.740340843913465</v>
      </c>
      <c r="E10" s="62">
        <v>45</v>
      </c>
      <c r="F10" s="62">
        <v>23</v>
      </c>
      <c r="G10" s="62">
        <v>23.19838909205556</v>
      </c>
      <c r="H10" s="62">
        <v>35.877951867712518</v>
      </c>
      <c r="I10" s="62">
        <v>267.11736478757376</v>
      </c>
      <c r="L10" t="s">
        <v>133</v>
      </c>
      <c r="M10" s="47">
        <v>40.740340843913465</v>
      </c>
      <c r="N10" s="47">
        <v>40.740340843913465</v>
      </c>
      <c r="O10" s="71">
        <v>45</v>
      </c>
      <c r="P10" s="47">
        <v>23</v>
      </c>
      <c r="Q10" s="47">
        <v>23.19838909205556</v>
      </c>
      <c r="R10" s="47">
        <v>35.877951867712518</v>
      </c>
      <c r="S10" s="71">
        <v>267.11736478757376</v>
      </c>
      <c r="U10" t="s">
        <v>134</v>
      </c>
      <c r="V10" s="47">
        <v>0</v>
      </c>
      <c r="W10" s="47">
        <v>0</v>
      </c>
      <c r="X10" s="47">
        <v>0</v>
      </c>
      <c r="Y10" s="71">
        <v>8</v>
      </c>
      <c r="Z10" s="47">
        <v>0</v>
      </c>
      <c r="AA10" s="47">
        <v>2.8</v>
      </c>
      <c r="AB10" s="71">
        <v>0</v>
      </c>
    </row>
    <row r="11" spans="1:31">
      <c r="A11" s="59"/>
      <c r="B11" s="61" t="s">
        <v>135</v>
      </c>
      <c r="C11" s="62">
        <v>2.1155285975351341</v>
      </c>
      <c r="D11" s="62">
        <v>2.1155285975351341</v>
      </c>
      <c r="E11" s="62">
        <v>3</v>
      </c>
      <c r="F11" s="62">
        <v>1.9</v>
      </c>
      <c r="G11" s="62">
        <v>2.8827567592284811</v>
      </c>
      <c r="H11" s="62">
        <v>3.1580286369801862</v>
      </c>
      <c r="I11" s="62">
        <v>32</v>
      </c>
      <c r="L11" t="s">
        <v>135</v>
      </c>
      <c r="M11" s="47">
        <v>2.1155285975351341</v>
      </c>
      <c r="N11" s="47">
        <v>2.1155285975351341</v>
      </c>
      <c r="O11" s="71">
        <v>3</v>
      </c>
      <c r="P11" s="47">
        <v>1.9</v>
      </c>
      <c r="Q11" s="47">
        <v>2.8827567592284811</v>
      </c>
      <c r="R11" s="47">
        <v>3.1580286369801862</v>
      </c>
      <c r="S11" s="71">
        <v>32</v>
      </c>
      <c r="U11" t="s">
        <v>136</v>
      </c>
      <c r="V11" s="47">
        <v>0</v>
      </c>
      <c r="W11" s="47">
        <v>0</v>
      </c>
      <c r="X11" s="47">
        <v>0</v>
      </c>
      <c r="Y11" s="47">
        <v>3.2</v>
      </c>
      <c r="Z11" s="71">
        <v>1.3002713214700117</v>
      </c>
      <c r="AA11" s="71">
        <v>1.3002713214700117</v>
      </c>
      <c r="AB11" s="71">
        <v>0</v>
      </c>
    </row>
    <row r="12" spans="1:31">
      <c r="A12" s="59"/>
      <c r="B12" s="61" t="s">
        <v>137</v>
      </c>
      <c r="C12" s="62">
        <v>16</v>
      </c>
      <c r="D12" s="62">
        <v>17</v>
      </c>
      <c r="E12" s="62">
        <v>11</v>
      </c>
      <c r="F12" s="62">
        <v>24.400000000000002</v>
      </c>
      <c r="G12" s="62">
        <v>2.6005426429400234</v>
      </c>
      <c r="H12" s="62">
        <v>22.187395834252861</v>
      </c>
      <c r="I12" s="62">
        <v>188.76056724564938</v>
      </c>
      <c r="J12" s="47">
        <v>0</v>
      </c>
      <c r="L12" t="s">
        <v>138</v>
      </c>
      <c r="M12" s="47">
        <v>16</v>
      </c>
      <c r="N12" s="47">
        <v>17</v>
      </c>
      <c r="O12" s="47">
        <v>11</v>
      </c>
      <c r="P12" s="47">
        <v>24.400000000000002</v>
      </c>
      <c r="Q12" s="47">
        <v>2.6005426429400234</v>
      </c>
      <c r="R12" s="47">
        <v>22.187395834252861</v>
      </c>
      <c r="S12" s="71">
        <v>188.76056724564938</v>
      </c>
      <c r="U12" t="s">
        <v>65</v>
      </c>
      <c r="V12" s="47">
        <v>20</v>
      </c>
      <c r="W12" s="47">
        <v>0</v>
      </c>
      <c r="X12" s="71">
        <v>19.5</v>
      </c>
      <c r="Y12" s="47">
        <v>2.5</v>
      </c>
      <c r="Z12" s="47">
        <v>0</v>
      </c>
      <c r="AA12" s="52">
        <v>34.190228893423097</v>
      </c>
      <c r="AB12" s="71">
        <v>56.773869034458684</v>
      </c>
      <c r="AE12" s="47"/>
    </row>
    <row r="13" spans="1:31">
      <c r="A13" s="59"/>
      <c r="B13" s="63" t="s">
        <v>126</v>
      </c>
      <c r="C13" s="62">
        <v>14.3</v>
      </c>
      <c r="D13" s="62">
        <v>10.588235294117649</v>
      </c>
      <c r="E13" s="62">
        <v>11</v>
      </c>
      <c r="F13" s="62">
        <v>19.400000000000002</v>
      </c>
      <c r="G13" s="62">
        <v>0</v>
      </c>
      <c r="H13" s="62">
        <v>18.318948782232813</v>
      </c>
      <c r="I13" s="62">
        <v>72.857009883220087</v>
      </c>
      <c r="L13" t="s">
        <v>139</v>
      </c>
      <c r="M13" s="47">
        <v>-11.346731212008843</v>
      </c>
      <c r="N13" s="47">
        <v>-40.853446689915778</v>
      </c>
      <c r="O13" s="71">
        <v>-19.5</v>
      </c>
      <c r="P13" s="47">
        <v>-34.85313987419817</v>
      </c>
      <c r="Q13" s="47">
        <v>-55.908071907462237</v>
      </c>
      <c r="R13" s="47">
        <v>-24.527109832431762</v>
      </c>
      <c r="S13" s="71">
        <v>-332.61377414786784</v>
      </c>
      <c r="V13" s="51"/>
      <c r="W13" s="51"/>
      <c r="X13" s="51"/>
      <c r="Y13" s="51"/>
      <c r="Z13" s="51"/>
      <c r="AA13" s="51"/>
      <c r="AB13" s="51"/>
      <c r="AE13" s="47"/>
    </row>
    <row r="14" spans="1:31">
      <c r="A14" s="59"/>
      <c r="B14" s="63" t="s">
        <v>128</v>
      </c>
      <c r="C14" s="62">
        <v>1.7000000000000002</v>
      </c>
      <c r="D14" s="62">
        <v>2</v>
      </c>
      <c r="E14" s="62">
        <v>0</v>
      </c>
      <c r="F14" s="62">
        <v>5</v>
      </c>
      <c r="G14" s="62">
        <v>2.6005426429400234</v>
      </c>
      <c r="H14" s="62">
        <v>3.8684470520200502</v>
      </c>
      <c r="I14" s="62">
        <v>58.961541480423442</v>
      </c>
      <c r="L14" t="s">
        <v>140</v>
      </c>
      <c r="M14" s="47">
        <v>-37.209360857142855</v>
      </c>
      <c r="N14" s="47">
        <v>-17</v>
      </c>
      <c r="O14" s="47">
        <v>-20</v>
      </c>
      <c r="P14" s="47">
        <v>-17.600000000000001</v>
      </c>
      <c r="Q14" s="47">
        <v>-5.9001254138247949</v>
      </c>
      <c r="R14" s="47">
        <v>-21.909126562723056</v>
      </c>
      <c r="S14" s="71">
        <v>-57.660584885788666</v>
      </c>
    </row>
    <row r="15" spans="1:31">
      <c r="A15" s="59"/>
      <c r="B15" s="63" t="s">
        <v>141</v>
      </c>
      <c r="C15" s="62">
        <v>0</v>
      </c>
      <c r="D15" s="62">
        <v>4.4117647058823515</v>
      </c>
      <c r="E15" s="62">
        <v>0</v>
      </c>
      <c r="F15" s="62">
        <v>0</v>
      </c>
      <c r="G15" s="62">
        <v>0</v>
      </c>
      <c r="H15" s="62">
        <v>0</v>
      </c>
      <c r="I15" s="62">
        <v>56.942015882005848</v>
      </c>
      <c r="L15" t="s">
        <v>65</v>
      </c>
      <c r="M15" s="47">
        <v>-20</v>
      </c>
      <c r="N15" s="47">
        <v>0</v>
      </c>
      <c r="O15" s="71">
        <v>-19.5</v>
      </c>
      <c r="P15" s="47">
        <v>-2.5</v>
      </c>
      <c r="Q15" s="47">
        <v>0</v>
      </c>
      <c r="R15" s="47">
        <v>-34.190228893423097</v>
      </c>
      <c r="S15" s="71">
        <v>-56.773869034458684</v>
      </c>
    </row>
    <row r="16" spans="1:31">
      <c r="A16" s="59"/>
      <c r="B16" s="61" t="s">
        <v>139</v>
      </c>
      <c r="C16" s="62">
        <v>-11.346731212008843</v>
      </c>
      <c r="D16" s="62">
        <v>-40.853446689915778</v>
      </c>
      <c r="E16" s="62">
        <v>-19.5</v>
      </c>
      <c r="F16" s="62">
        <v>-34.85313987419817</v>
      </c>
      <c r="G16" s="62">
        <v>-55.908071907462237</v>
      </c>
      <c r="H16" s="62">
        <v>-24.527109832431762</v>
      </c>
      <c r="I16" s="62">
        <v>-332.61377414786784</v>
      </c>
      <c r="J16" s="47">
        <v>-20.186623009002687</v>
      </c>
      <c r="L16" t="s">
        <v>142</v>
      </c>
      <c r="M16" s="71">
        <v>0</v>
      </c>
      <c r="N16" s="71">
        <v>-5</v>
      </c>
      <c r="O16" s="47">
        <v>0</v>
      </c>
      <c r="P16" s="47">
        <v>-16.100000000000001</v>
      </c>
      <c r="Q16" s="47">
        <v>0</v>
      </c>
      <c r="R16" s="47">
        <v>0</v>
      </c>
      <c r="S16" s="71">
        <v>0</v>
      </c>
    </row>
    <row r="17" spans="1:31">
      <c r="A17" s="59"/>
      <c r="B17" s="63" t="s">
        <v>143</v>
      </c>
      <c r="C17" s="62">
        <v>7.1033085068122102</v>
      </c>
      <c r="D17" s="62">
        <v>4.3374064874331149</v>
      </c>
      <c r="E17" s="62">
        <v>0</v>
      </c>
      <c r="F17" s="62">
        <v>-3.1027628075702496</v>
      </c>
      <c r="G17" s="62">
        <v>-5.4478462632706002</v>
      </c>
      <c r="H17" s="62">
        <v>6.7594274823450151</v>
      </c>
      <c r="I17" s="62">
        <v>-7.1769072050091633</v>
      </c>
      <c r="L17" t="s">
        <v>144</v>
      </c>
      <c r="M17" s="71">
        <v>-5.5375558413904784</v>
      </c>
      <c r="N17" s="71">
        <v>7.1024227515328207</v>
      </c>
      <c r="O17" s="47">
        <v>10</v>
      </c>
      <c r="P17" s="47">
        <v>-31.005339874198157</v>
      </c>
      <c r="Q17" s="47">
        <v>-11.396891873491832</v>
      </c>
      <c r="R17" s="47">
        <v>-13.076264115790917</v>
      </c>
      <c r="S17" s="71">
        <v>-44.146220597331379</v>
      </c>
      <c r="AD17" s="47"/>
    </row>
    <row r="18" spans="1:31">
      <c r="A18" s="59"/>
      <c r="B18" s="63" t="s">
        <v>145</v>
      </c>
      <c r="C18" s="62">
        <v>6.2086773013590024</v>
      </c>
      <c r="D18" s="62">
        <v>-0.86777923626731968</v>
      </c>
      <c r="E18" s="62">
        <v>0</v>
      </c>
      <c r="F18" s="62">
        <v>0.25686628825208846</v>
      </c>
      <c r="G18" s="62">
        <v>-5.3054403582174343</v>
      </c>
      <c r="H18" s="62">
        <v>11.532345914531724</v>
      </c>
      <c r="I18" s="62">
        <v>-22.182308437583451</v>
      </c>
      <c r="J18" s="51">
        <v>0.16808706148954483</v>
      </c>
    </row>
    <row r="19" spans="1:31">
      <c r="A19" s="59"/>
      <c r="B19" s="63" t="s">
        <v>146</v>
      </c>
      <c r="C19" s="62">
        <v>5.5281964843912474</v>
      </c>
      <c r="D19" s="62">
        <v>4.533750607103129</v>
      </c>
      <c r="E19" s="62">
        <v>0</v>
      </c>
      <c r="F19" s="62">
        <v>16.950601567034234</v>
      </c>
      <c r="G19" s="62">
        <v>16.09404313512885</v>
      </c>
      <c r="H19" s="62">
        <v>10.191956180847347</v>
      </c>
      <c r="I19" s="62">
        <v>21.449868926657999</v>
      </c>
    </row>
    <row r="20" spans="1:31">
      <c r="A20" s="59"/>
      <c r="B20" s="63" t="s">
        <v>147</v>
      </c>
      <c r="C20" s="62">
        <v>4.0468265410445596</v>
      </c>
      <c r="D20" s="62">
        <v>4.4847943391375917</v>
      </c>
      <c r="E20" s="62">
        <v>0</v>
      </c>
      <c r="F20" s="62">
        <v>1.4495880027971528</v>
      </c>
      <c r="G20" s="62">
        <v>1.0297322360106718</v>
      </c>
      <c r="H20" s="62">
        <v>1.002184700344233</v>
      </c>
      <c r="I20" s="62">
        <v>10.022311770958213</v>
      </c>
      <c r="L20" s="160" t="s">
        <v>104</v>
      </c>
      <c r="M20" s="160"/>
      <c r="N20" s="160"/>
      <c r="O20" s="160"/>
      <c r="P20" s="160"/>
      <c r="Q20" s="160"/>
      <c r="R20" s="160"/>
      <c r="S20" s="160"/>
      <c r="U20" s="160" t="s">
        <v>105</v>
      </c>
      <c r="V20" s="160"/>
      <c r="W20" s="160"/>
      <c r="X20" s="160"/>
      <c r="Y20" s="160"/>
      <c r="Z20" s="160"/>
      <c r="AA20" s="160"/>
      <c r="AB20" s="160"/>
    </row>
    <row r="21" spans="1:31" ht="38.25">
      <c r="A21" s="59"/>
      <c r="B21" s="63" t="s">
        <v>148</v>
      </c>
      <c r="C21" s="62">
        <v>2.5</v>
      </c>
      <c r="D21" s="62">
        <v>2.5</v>
      </c>
      <c r="E21" s="62">
        <v>0</v>
      </c>
      <c r="F21" s="62">
        <v>-3.6289051035288069</v>
      </c>
      <c r="G21" s="62">
        <v>-21.230896878662229</v>
      </c>
      <c r="H21" s="62">
        <v>-15.454281673548168</v>
      </c>
      <c r="I21" s="62">
        <v>-46.432164545416086</v>
      </c>
      <c r="L21" s="66"/>
      <c r="M21" s="66" t="s">
        <v>36</v>
      </c>
      <c r="N21" s="66" t="s">
        <v>37</v>
      </c>
      <c r="O21" s="66" t="s">
        <v>38</v>
      </c>
      <c r="P21" s="66" t="s">
        <v>39</v>
      </c>
      <c r="Q21" s="66" t="s">
        <v>40</v>
      </c>
      <c r="R21" s="66" t="s">
        <v>41</v>
      </c>
      <c r="S21" s="66" t="s">
        <v>35</v>
      </c>
      <c r="U21" s="66"/>
      <c r="V21" s="66" t="s">
        <v>36</v>
      </c>
      <c r="W21" s="66" t="s">
        <v>37</v>
      </c>
      <c r="X21" s="66" t="s">
        <v>38</v>
      </c>
      <c r="Y21" s="66" t="s">
        <v>39</v>
      </c>
      <c r="Z21" s="66" t="s">
        <v>40</v>
      </c>
      <c r="AA21" s="66" t="s">
        <v>41</v>
      </c>
      <c r="AB21" s="66" t="s">
        <v>35</v>
      </c>
    </row>
    <row r="22" spans="1:31">
      <c r="A22" s="59"/>
      <c r="B22" s="63" t="s">
        <v>149</v>
      </c>
      <c r="C22" s="62">
        <v>-36.015849574474167</v>
      </c>
      <c r="D22" s="62">
        <v>-55.872890556176358</v>
      </c>
      <c r="E22" s="62">
        <v>0</v>
      </c>
      <c r="F22" s="62">
        <v>-46.778527821182585</v>
      </c>
      <c r="G22" s="62">
        <v>-41.047663778451493</v>
      </c>
      <c r="H22" s="62">
        <v>-38.55874243695191</v>
      </c>
      <c r="I22" s="62">
        <v>-288.29457045076026</v>
      </c>
      <c r="L22" t="s">
        <v>125</v>
      </c>
      <c r="M22" s="71">
        <v>3.6545227651493786</v>
      </c>
      <c r="N22" s="47">
        <v>2</v>
      </c>
      <c r="O22" s="47">
        <v>2</v>
      </c>
      <c r="P22" s="47">
        <v>2.3710415005417116</v>
      </c>
      <c r="Q22" s="71">
        <v>3.8753298309620465</v>
      </c>
      <c r="R22" s="71">
        <v>1.8950255210715008</v>
      </c>
      <c r="S22" s="71">
        <v>70</v>
      </c>
      <c r="U22" t="s">
        <v>141</v>
      </c>
      <c r="V22" s="47">
        <v>0</v>
      </c>
      <c r="W22" s="71">
        <v>4.4117647058823515</v>
      </c>
      <c r="X22" s="47">
        <v>0</v>
      </c>
      <c r="Y22" s="47">
        <v>0</v>
      </c>
      <c r="Z22" s="47">
        <v>0</v>
      </c>
      <c r="AA22" s="47">
        <v>0</v>
      </c>
      <c r="AB22" s="71">
        <v>56.942015882005848</v>
      </c>
    </row>
    <row r="23" spans="1:31">
      <c r="A23" s="59"/>
      <c r="B23" s="61" t="s">
        <v>140</v>
      </c>
      <c r="C23" s="62">
        <v>-37.209360857142855</v>
      </c>
      <c r="D23" s="62">
        <v>-17</v>
      </c>
      <c r="E23" s="62">
        <v>-20</v>
      </c>
      <c r="F23" s="62">
        <v>-17.600000000000001</v>
      </c>
      <c r="G23" s="62">
        <v>-5.9001254138247949</v>
      </c>
      <c r="H23" s="62">
        <v>-21.909126562723056</v>
      </c>
      <c r="I23" s="62">
        <v>-57.660584885788666</v>
      </c>
      <c r="J23" s="47">
        <v>0</v>
      </c>
      <c r="L23" t="s">
        <v>127</v>
      </c>
      <c r="M23" s="71">
        <v>13.892983990011539</v>
      </c>
      <c r="N23" s="71">
        <v>23</v>
      </c>
      <c r="O23" s="47">
        <v>19</v>
      </c>
      <c r="P23" s="47">
        <v>11.376758499458303</v>
      </c>
      <c r="Q23" s="47">
        <v>16.295962599798219</v>
      </c>
      <c r="R23" s="47">
        <v>17.993816302063571</v>
      </c>
      <c r="S23" s="71">
        <v>25.5</v>
      </c>
      <c r="U23" t="s">
        <v>150</v>
      </c>
      <c r="V23" s="47">
        <v>0</v>
      </c>
      <c r="W23" s="71">
        <v>2.0588235294117645</v>
      </c>
      <c r="X23" s="71">
        <v>0</v>
      </c>
      <c r="Y23" s="47">
        <v>0</v>
      </c>
      <c r="Z23" s="47">
        <v>0</v>
      </c>
      <c r="AA23" s="47">
        <v>0</v>
      </c>
      <c r="AB23" s="71">
        <v>1.442400153090059</v>
      </c>
    </row>
    <row r="24" spans="1:31">
      <c r="A24" s="59"/>
      <c r="B24" s="63" t="s">
        <v>130</v>
      </c>
      <c r="C24" s="62">
        <v>-36</v>
      </c>
      <c r="D24" s="62">
        <v>-4.9411764705882355</v>
      </c>
      <c r="E24" s="62">
        <v>-9</v>
      </c>
      <c r="F24" s="62">
        <v>-6.4</v>
      </c>
      <c r="G24" s="62">
        <v>0</v>
      </c>
      <c r="H24" s="62">
        <v>-0.60036305117018163</v>
      </c>
      <c r="I24" s="62">
        <v>0</v>
      </c>
      <c r="L24" t="s">
        <v>129</v>
      </c>
      <c r="M24" s="52">
        <v>2.7921055087240382E-2</v>
      </c>
      <c r="N24" s="52">
        <v>0</v>
      </c>
      <c r="O24" s="52">
        <v>0</v>
      </c>
      <c r="P24" s="52">
        <v>0.6</v>
      </c>
      <c r="Q24" s="71">
        <v>3.8875896156994054</v>
      </c>
      <c r="R24" s="71">
        <v>7.7117249727904387</v>
      </c>
      <c r="S24" s="71">
        <v>7.5</v>
      </c>
      <c r="U24" t="s">
        <v>151</v>
      </c>
      <c r="V24" s="47">
        <v>0</v>
      </c>
      <c r="W24" s="47">
        <v>5</v>
      </c>
      <c r="X24" s="47">
        <v>0</v>
      </c>
      <c r="Y24" s="47">
        <v>16.100000000000001</v>
      </c>
      <c r="Z24" s="47">
        <v>0</v>
      </c>
      <c r="AA24" s="47">
        <v>0</v>
      </c>
      <c r="AB24" s="71">
        <v>0</v>
      </c>
    </row>
    <row r="25" spans="1:31">
      <c r="A25" s="59"/>
      <c r="B25" s="63" t="s">
        <v>132</v>
      </c>
      <c r="C25" s="62">
        <v>-1.2093608571428567</v>
      </c>
      <c r="D25" s="62">
        <v>-10</v>
      </c>
      <c r="E25" s="62">
        <v>-11</v>
      </c>
      <c r="F25" s="62">
        <v>0</v>
      </c>
      <c r="G25" s="62">
        <v>-4.599854092354783</v>
      </c>
      <c r="H25" s="62">
        <v>-17.208492190082865</v>
      </c>
      <c r="I25" s="62">
        <v>-56.218184732698603</v>
      </c>
      <c r="L25" t="s">
        <v>131</v>
      </c>
      <c r="M25" s="47">
        <v>2.5872389760644614</v>
      </c>
      <c r="N25" s="47">
        <v>2.1</v>
      </c>
      <c r="O25" s="47">
        <v>0</v>
      </c>
      <c r="P25" s="47">
        <v>0.8</v>
      </c>
      <c r="Q25" s="47">
        <v>0.27127755005149101</v>
      </c>
      <c r="R25" s="47">
        <v>0.91365387216878469</v>
      </c>
      <c r="S25" s="71">
        <v>0.78464268321003938</v>
      </c>
      <c r="U25" t="s">
        <v>152</v>
      </c>
      <c r="V25" s="71">
        <v>7</v>
      </c>
      <c r="W25" s="71">
        <v>7</v>
      </c>
      <c r="X25" s="52">
        <v>0</v>
      </c>
      <c r="Y25" s="52">
        <v>0</v>
      </c>
      <c r="Z25" s="52">
        <v>0</v>
      </c>
      <c r="AA25" s="52">
        <v>0</v>
      </c>
      <c r="AB25" s="71">
        <v>0</v>
      </c>
    </row>
    <row r="26" spans="1:31">
      <c r="A26" s="59"/>
      <c r="B26" s="63" t="s">
        <v>153</v>
      </c>
      <c r="C26" s="62">
        <v>0</v>
      </c>
      <c r="D26" s="62">
        <v>0</v>
      </c>
      <c r="E26" s="62">
        <v>0</v>
      </c>
      <c r="F26" s="62">
        <v>-8</v>
      </c>
      <c r="G26" s="62">
        <v>0</v>
      </c>
      <c r="H26" s="62">
        <v>-2.8</v>
      </c>
      <c r="I26" s="62">
        <v>0</v>
      </c>
      <c r="L26" t="s">
        <v>133</v>
      </c>
      <c r="M26" s="47">
        <v>40.740340843913465</v>
      </c>
      <c r="N26" s="47">
        <v>40.740340843913465</v>
      </c>
      <c r="O26" s="47">
        <v>45</v>
      </c>
      <c r="P26" s="47">
        <v>23</v>
      </c>
      <c r="Q26" s="47">
        <v>23.19838909205556</v>
      </c>
      <c r="R26" s="47">
        <v>35.877951867712518</v>
      </c>
      <c r="S26" s="71">
        <v>267.11736478757376</v>
      </c>
      <c r="U26" t="s">
        <v>154</v>
      </c>
      <c r="V26" s="52">
        <v>0</v>
      </c>
      <c r="W26" s="52">
        <v>0</v>
      </c>
      <c r="X26" s="52">
        <v>0</v>
      </c>
      <c r="Y26" s="52">
        <v>0</v>
      </c>
      <c r="Z26" s="47">
        <v>35.721925421105283</v>
      </c>
      <c r="AA26" s="47">
        <v>24.700923389740076</v>
      </c>
      <c r="AB26" s="71">
        <v>147</v>
      </c>
    </row>
    <row r="27" spans="1:31">
      <c r="A27" s="59"/>
      <c r="B27" s="63" t="s">
        <v>136</v>
      </c>
      <c r="C27" s="62">
        <v>0</v>
      </c>
      <c r="D27" s="62">
        <v>0</v>
      </c>
      <c r="E27" s="62">
        <v>0</v>
      </c>
      <c r="F27" s="62">
        <v>-3.2</v>
      </c>
      <c r="G27" s="62">
        <v>-1.3002713214700117</v>
      </c>
      <c r="H27" s="62">
        <v>-1.3002713214700117</v>
      </c>
      <c r="I27" s="62">
        <v>0</v>
      </c>
      <c r="L27" t="s">
        <v>135</v>
      </c>
      <c r="M27" s="47">
        <v>2.1155285975351341</v>
      </c>
      <c r="N27" s="47">
        <v>2.1155285975351341</v>
      </c>
      <c r="O27" s="47">
        <v>3</v>
      </c>
      <c r="P27" s="47">
        <v>1.9</v>
      </c>
      <c r="Q27" s="47">
        <v>2.8827567592284811</v>
      </c>
      <c r="R27" s="47">
        <v>3.1580286369801862</v>
      </c>
      <c r="S27" s="71">
        <v>32</v>
      </c>
      <c r="V27" s="47"/>
      <c r="W27" s="47"/>
      <c r="X27" s="47"/>
      <c r="Y27" s="47"/>
      <c r="Z27" s="47"/>
      <c r="AA27" s="47"/>
      <c r="AB27" s="47"/>
    </row>
    <row r="28" spans="1:31">
      <c r="A28" s="59"/>
      <c r="B28" s="63" t="s">
        <v>150</v>
      </c>
      <c r="C28" s="62">
        <v>0</v>
      </c>
      <c r="D28" s="62">
        <v>-2.0588235294117645</v>
      </c>
      <c r="E28" s="62">
        <v>0</v>
      </c>
      <c r="F28" s="62">
        <v>0</v>
      </c>
      <c r="G28" s="62">
        <v>0</v>
      </c>
      <c r="H28" s="62">
        <v>0</v>
      </c>
      <c r="I28" s="62">
        <v>-1.442400153090059</v>
      </c>
      <c r="L28" s="46" t="s">
        <v>126</v>
      </c>
      <c r="M28" s="71">
        <v>14.3</v>
      </c>
      <c r="N28" s="71">
        <v>10.588235294117649</v>
      </c>
      <c r="O28" s="71">
        <v>11</v>
      </c>
      <c r="P28" s="47">
        <v>19.400000000000002</v>
      </c>
      <c r="Q28" s="47">
        <v>0</v>
      </c>
      <c r="R28" s="47">
        <v>18.318948782232813</v>
      </c>
      <c r="S28" s="71">
        <v>72.857009883220087</v>
      </c>
      <c r="V28" s="47"/>
      <c r="W28" s="47"/>
      <c r="X28" s="47"/>
      <c r="Y28" s="47"/>
      <c r="Z28" s="47"/>
      <c r="AA28" s="47"/>
      <c r="AB28" s="47"/>
    </row>
    <row r="29" spans="1:31">
      <c r="A29" s="59"/>
      <c r="B29" s="61" t="s">
        <v>65</v>
      </c>
      <c r="C29" s="62">
        <v>-20</v>
      </c>
      <c r="D29" s="62">
        <v>0</v>
      </c>
      <c r="E29" s="62">
        <v>-19.5</v>
      </c>
      <c r="F29" s="62">
        <v>-2.5</v>
      </c>
      <c r="G29" s="62">
        <v>0</v>
      </c>
      <c r="H29" s="62">
        <v>-34.190228893423097</v>
      </c>
      <c r="I29" s="62">
        <v>-56.773869034458684</v>
      </c>
      <c r="L29" s="46" t="s">
        <v>128</v>
      </c>
      <c r="M29" s="71">
        <v>1.7000000000000002</v>
      </c>
      <c r="N29" s="47">
        <v>2</v>
      </c>
      <c r="O29" s="71">
        <v>0</v>
      </c>
      <c r="P29" s="47">
        <v>5</v>
      </c>
      <c r="Q29" s="71">
        <v>2.6005426429400234</v>
      </c>
      <c r="R29" s="71">
        <v>3.8684470520200502</v>
      </c>
      <c r="S29" s="71">
        <v>58.961541480423442</v>
      </c>
    </row>
    <row r="30" spans="1:31">
      <c r="A30" s="59"/>
      <c r="B30" s="61" t="s">
        <v>142</v>
      </c>
      <c r="C30" s="62">
        <v>0</v>
      </c>
      <c r="D30" s="62">
        <v>-5</v>
      </c>
      <c r="E30" s="62">
        <v>0</v>
      </c>
      <c r="F30" s="62">
        <v>-16.100000000000001</v>
      </c>
      <c r="G30" s="62">
        <v>0</v>
      </c>
      <c r="H30" s="62">
        <v>0</v>
      </c>
      <c r="I30" s="62">
        <v>0</v>
      </c>
      <c r="J30" s="47">
        <v>0</v>
      </c>
      <c r="L30" s="46" t="s">
        <v>141</v>
      </c>
      <c r="M30" s="47">
        <v>0</v>
      </c>
      <c r="N30" s="71">
        <v>4.4117647058823515</v>
      </c>
      <c r="O30" s="52">
        <v>0</v>
      </c>
      <c r="P30" s="52">
        <v>0</v>
      </c>
      <c r="Q30" s="47">
        <v>0</v>
      </c>
      <c r="R30" s="47">
        <v>0</v>
      </c>
      <c r="S30" s="71">
        <v>56.942015882005848</v>
      </c>
      <c r="AE30" s="47"/>
    </row>
    <row r="31" spans="1:31">
      <c r="A31" s="59"/>
      <c r="B31" s="63" t="s">
        <v>155</v>
      </c>
      <c r="C31" s="62">
        <v>0</v>
      </c>
      <c r="D31" s="62">
        <v>0</v>
      </c>
      <c r="E31" s="62">
        <v>0</v>
      </c>
      <c r="F31" s="62">
        <v>0</v>
      </c>
      <c r="G31" s="62">
        <v>0</v>
      </c>
      <c r="H31" s="62">
        <v>0</v>
      </c>
      <c r="I31" s="62">
        <v>0</v>
      </c>
      <c r="L31" s="72" t="s">
        <v>156</v>
      </c>
      <c r="M31" s="73">
        <f t="shared" ref="M31:S31" si="0">M22+M29</f>
        <v>5.3545227651493787</v>
      </c>
      <c r="N31" s="73">
        <f t="shared" si="0"/>
        <v>4</v>
      </c>
      <c r="O31" s="73">
        <f t="shared" si="0"/>
        <v>2</v>
      </c>
      <c r="P31" s="73">
        <f t="shared" si="0"/>
        <v>7.3710415005417111</v>
      </c>
      <c r="Q31" s="73">
        <f t="shared" si="0"/>
        <v>6.4758724739020703</v>
      </c>
      <c r="R31" s="73">
        <f t="shared" si="0"/>
        <v>5.7634725730915513</v>
      </c>
      <c r="S31" s="73">
        <f t="shared" si="0"/>
        <v>128.96154148042345</v>
      </c>
    </row>
    <row r="32" spans="1:31">
      <c r="A32" s="59"/>
      <c r="B32" s="63" t="s">
        <v>157</v>
      </c>
      <c r="C32" s="62">
        <v>0</v>
      </c>
      <c r="D32" s="62">
        <v>0</v>
      </c>
      <c r="E32" s="62">
        <v>0</v>
      </c>
      <c r="F32" s="62">
        <v>0</v>
      </c>
      <c r="G32" s="62">
        <v>0</v>
      </c>
      <c r="H32" s="62">
        <v>0</v>
      </c>
      <c r="I32" s="62">
        <v>0</v>
      </c>
      <c r="L32" s="72" t="s">
        <v>158</v>
      </c>
      <c r="M32" s="73">
        <f t="shared" ref="M32:S32" si="1">M30+M28+M23</f>
        <v>28.192983990011541</v>
      </c>
      <c r="N32" s="73">
        <f t="shared" si="1"/>
        <v>38</v>
      </c>
      <c r="O32" s="73">
        <f t="shared" si="1"/>
        <v>30</v>
      </c>
      <c r="P32" s="73">
        <f t="shared" si="1"/>
        <v>30.776758499458303</v>
      </c>
      <c r="Q32" s="73">
        <f t="shared" si="1"/>
        <v>16.295962599798219</v>
      </c>
      <c r="R32" s="73">
        <f t="shared" si="1"/>
        <v>36.312765084296387</v>
      </c>
      <c r="S32" s="73">
        <f t="shared" si="1"/>
        <v>155.29902576522593</v>
      </c>
    </row>
    <row r="33" spans="1:22">
      <c r="A33" s="59"/>
      <c r="B33" s="63" t="s">
        <v>159</v>
      </c>
      <c r="C33" s="62">
        <v>0</v>
      </c>
      <c r="D33" s="62">
        <v>-5</v>
      </c>
      <c r="E33" s="62">
        <v>0</v>
      </c>
      <c r="F33" s="62">
        <v>-16.100000000000001</v>
      </c>
      <c r="G33" s="62">
        <v>0</v>
      </c>
      <c r="H33" s="62">
        <v>0</v>
      </c>
      <c r="I33" s="62">
        <v>0</v>
      </c>
      <c r="L33" s="160" t="s">
        <v>107</v>
      </c>
      <c r="M33" s="160"/>
      <c r="N33" s="160"/>
      <c r="O33" s="160"/>
      <c r="P33" s="160"/>
      <c r="Q33" s="160"/>
      <c r="R33" s="160"/>
      <c r="S33" s="160"/>
    </row>
    <row r="34" spans="1:22" ht="38.25">
      <c r="A34" s="59"/>
      <c r="B34" s="61" t="s">
        <v>152</v>
      </c>
      <c r="C34" s="62">
        <v>7</v>
      </c>
      <c r="D34" s="62">
        <v>7</v>
      </c>
      <c r="E34" s="62">
        <v>0</v>
      </c>
      <c r="F34" s="62">
        <v>0</v>
      </c>
      <c r="G34" s="62">
        <v>0</v>
      </c>
      <c r="H34" s="62">
        <v>0</v>
      </c>
      <c r="I34" s="62">
        <v>0</v>
      </c>
      <c r="L34" s="66"/>
      <c r="M34" s="66" t="s">
        <v>36</v>
      </c>
      <c r="N34" s="66" t="s">
        <v>37</v>
      </c>
      <c r="O34" s="66" t="s">
        <v>38</v>
      </c>
      <c r="P34" s="66" t="s">
        <v>39</v>
      </c>
      <c r="Q34" s="66" t="s">
        <v>40</v>
      </c>
      <c r="R34" s="66" t="s">
        <v>41</v>
      </c>
      <c r="S34" s="66" t="s">
        <v>35</v>
      </c>
    </row>
    <row r="35" spans="1:22">
      <c r="A35" s="59"/>
      <c r="B35" s="69" t="s">
        <v>160</v>
      </c>
      <c r="C35" s="62">
        <v>-0.71789047114169513</v>
      </c>
      <c r="D35" s="62">
        <v>3.1271668854067514E-2</v>
      </c>
      <c r="E35" s="62">
        <v>-19.5</v>
      </c>
      <c r="F35" s="62">
        <v>0</v>
      </c>
      <c r="G35" s="62">
        <v>0</v>
      </c>
      <c r="H35" s="62">
        <v>0</v>
      </c>
      <c r="I35" s="62">
        <v>-4.2067150616276194E-6</v>
      </c>
      <c r="L35" s="63" t="s">
        <v>130</v>
      </c>
      <c r="M35" s="47">
        <v>-36</v>
      </c>
      <c r="N35" s="71">
        <v>-4.9411764705882355</v>
      </c>
      <c r="O35" s="71">
        <v>-9</v>
      </c>
      <c r="P35" s="71">
        <v>-6.4</v>
      </c>
      <c r="Q35" s="71">
        <v>0</v>
      </c>
      <c r="R35" s="71">
        <v>-0.60036305117018163</v>
      </c>
      <c r="S35" s="71">
        <v>0</v>
      </c>
      <c r="V35" s="47"/>
    </row>
    <row r="36" spans="1:22">
      <c r="A36" s="59"/>
      <c r="B36" s="69" t="s">
        <v>154</v>
      </c>
      <c r="C36" s="62">
        <v>0</v>
      </c>
      <c r="D36" s="62">
        <v>0</v>
      </c>
      <c r="E36" s="62">
        <v>0</v>
      </c>
      <c r="F36" s="62">
        <v>0</v>
      </c>
      <c r="G36" s="62">
        <v>35.721925421105283</v>
      </c>
      <c r="H36" s="62">
        <v>24.700923389740076</v>
      </c>
      <c r="I36" s="62">
        <v>147</v>
      </c>
      <c r="L36" s="63" t="s">
        <v>132</v>
      </c>
      <c r="M36" s="47">
        <v>-1.2093608571428567</v>
      </c>
      <c r="N36" s="47">
        <v>-10</v>
      </c>
      <c r="O36" s="71">
        <v>-11</v>
      </c>
      <c r="P36" s="47">
        <v>0</v>
      </c>
      <c r="Q36" s="71">
        <v>-4.599854092354783</v>
      </c>
      <c r="R36" s="71">
        <v>-17.208492190082865</v>
      </c>
      <c r="S36" s="71">
        <v>-56.218184732698603</v>
      </c>
      <c r="V36" s="47"/>
    </row>
    <row r="37" spans="1:22">
      <c r="A37" s="59"/>
      <c r="B37" s="61"/>
      <c r="C37" s="62"/>
      <c r="D37" s="62"/>
      <c r="E37" s="62"/>
      <c r="F37" s="62"/>
      <c r="G37" s="62"/>
      <c r="H37" s="62"/>
      <c r="I37" s="62"/>
      <c r="L37" s="63" t="s">
        <v>134</v>
      </c>
      <c r="M37" s="47">
        <v>0</v>
      </c>
      <c r="N37" s="47">
        <v>0</v>
      </c>
      <c r="O37" s="47">
        <v>0</v>
      </c>
      <c r="P37" s="71">
        <v>-8</v>
      </c>
      <c r="Q37" s="47">
        <v>0</v>
      </c>
      <c r="R37" s="47">
        <v>-2.8</v>
      </c>
      <c r="S37" s="71">
        <v>0</v>
      </c>
    </row>
    <row r="38" spans="1:22">
      <c r="A38" s="59"/>
      <c r="B38" s="61" t="s">
        <v>161</v>
      </c>
      <c r="C38" s="62">
        <v>79.018536227761217</v>
      </c>
      <c r="D38" s="62">
        <v>86.955869441448598</v>
      </c>
      <c r="E38" s="62">
        <v>80</v>
      </c>
      <c r="F38" s="62">
        <v>64.447800000000015</v>
      </c>
      <c r="G38" s="62">
        <v>53.011848090735221</v>
      </c>
      <c r="H38" s="62">
        <v>89.737597007039852</v>
      </c>
      <c r="I38" s="62">
        <v>591.66257471643326</v>
      </c>
      <c r="L38" s="63" t="s">
        <v>136</v>
      </c>
      <c r="M38" s="47">
        <v>0</v>
      </c>
      <c r="N38" s="47">
        <v>0</v>
      </c>
      <c r="O38" s="47">
        <v>0</v>
      </c>
      <c r="P38" s="47">
        <v>-3.2</v>
      </c>
      <c r="Q38" s="71">
        <v>-1.3002713214700117</v>
      </c>
      <c r="R38" s="71">
        <v>-1.3002713214700117</v>
      </c>
      <c r="S38" s="71">
        <v>0</v>
      </c>
    </row>
    <row r="39" spans="1:22">
      <c r="A39" s="59"/>
      <c r="B39" s="61" t="s">
        <v>162</v>
      </c>
      <c r="C39" s="62">
        <v>63.018536227761217</v>
      </c>
      <c r="D39" s="62">
        <v>69.955869441448598</v>
      </c>
      <c r="E39" s="62">
        <v>69</v>
      </c>
      <c r="F39" s="62">
        <v>40.047800000000016</v>
      </c>
      <c r="G39" s="62">
        <v>50.411305447795201</v>
      </c>
      <c r="H39" s="62">
        <v>67.550201172786998</v>
      </c>
      <c r="I39" s="62">
        <v>402.90200747078381</v>
      </c>
      <c r="L39" s="63" t="s">
        <v>150</v>
      </c>
      <c r="M39" s="47">
        <v>0</v>
      </c>
      <c r="N39" s="71">
        <v>-2.0588235294117645</v>
      </c>
      <c r="O39" s="52">
        <v>0</v>
      </c>
      <c r="P39" s="52">
        <v>0</v>
      </c>
      <c r="Q39" s="47">
        <v>0</v>
      </c>
      <c r="R39" s="47">
        <v>0</v>
      </c>
      <c r="S39" s="71">
        <v>-1.442400153090059</v>
      </c>
    </row>
    <row r="40" spans="1:22">
      <c r="A40" s="59"/>
      <c r="B40" s="61" t="s">
        <v>163</v>
      </c>
      <c r="C40" s="62">
        <v>-5.5375558413904784</v>
      </c>
      <c r="D40" s="62">
        <v>7.1024227515328207</v>
      </c>
      <c r="E40" s="62">
        <v>10</v>
      </c>
      <c r="F40" s="62">
        <v>-31.005339874198157</v>
      </c>
      <c r="G40" s="62">
        <v>-11.396891873491832</v>
      </c>
      <c r="H40" s="62">
        <v>-13.076264115790917</v>
      </c>
      <c r="I40" s="62">
        <v>-44.146220597331379</v>
      </c>
      <c r="L40" s="63" t="s">
        <v>65</v>
      </c>
      <c r="M40" s="47">
        <v>-20</v>
      </c>
      <c r="N40" s="47">
        <v>0</v>
      </c>
      <c r="O40" s="71">
        <v>-19.5</v>
      </c>
      <c r="P40" s="47">
        <v>-2.5</v>
      </c>
      <c r="Q40" s="47">
        <v>0</v>
      </c>
      <c r="R40" s="52">
        <v>-34.190228893423097</v>
      </c>
      <c r="S40" s="71">
        <v>-56.773869034458684</v>
      </c>
    </row>
    <row r="41" spans="1:22">
      <c r="A41" s="59"/>
      <c r="B41" s="59"/>
      <c r="C41" s="62"/>
      <c r="D41" s="62"/>
      <c r="E41" s="62"/>
      <c r="F41" s="62"/>
      <c r="G41" s="62"/>
      <c r="H41" s="62"/>
      <c r="I41" s="62"/>
      <c r="L41" s="63" t="s">
        <v>151</v>
      </c>
      <c r="M41" s="47">
        <v>0</v>
      </c>
      <c r="N41" s="47">
        <v>-5</v>
      </c>
      <c r="O41" s="47">
        <v>0</v>
      </c>
      <c r="P41" s="47">
        <v>-16.100000000000001</v>
      </c>
      <c r="Q41" s="47">
        <v>0</v>
      </c>
      <c r="R41" s="47">
        <v>0</v>
      </c>
      <c r="S41" s="71">
        <v>0</v>
      </c>
    </row>
    <row r="42" spans="1:22">
      <c r="A42" s="59"/>
      <c r="B42" s="59" t="s">
        <v>101</v>
      </c>
      <c r="C42" s="47">
        <v>63.018536227761217</v>
      </c>
      <c r="D42" s="47">
        <v>70</v>
      </c>
      <c r="E42" s="47">
        <v>69</v>
      </c>
      <c r="F42" s="47">
        <v>40.047800000000016</v>
      </c>
      <c r="G42" s="47">
        <v>50.411305447795201</v>
      </c>
      <c r="H42" s="47">
        <v>67.550201172786998</v>
      </c>
      <c r="I42" s="47">
        <v>402.90200747078387</v>
      </c>
      <c r="L42" s="63" t="s">
        <v>139</v>
      </c>
      <c r="M42" s="47">
        <v>-11.346731212008843</v>
      </c>
      <c r="N42" s="47">
        <v>-40.853446689915778</v>
      </c>
      <c r="O42" s="71">
        <v>-19.5</v>
      </c>
      <c r="P42" s="47">
        <v>-34.85313987419817</v>
      </c>
      <c r="Q42" s="47">
        <v>-55.908071907462237</v>
      </c>
      <c r="R42" s="47">
        <v>-24.527109832431762</v>
      </c>
      <c r="S42" s="71">
        <v>-332.61377414786784</v>
      </c>
    </row>
    <row r="43" spans="1:22">
      <c r="A43" s="59"/>
      <c r="B43" s="59"/>
      <c r="C43" s="43">
        <v>-5.5375558413904802</v>
      </c>
      <c r="D43" s="43">
        <v>7.1465533100842222</v>
      </c>
      <c r="E43" s="43">
        <v>10</v>
      </c>
      <c r="F43" s="43">
        <v>-31.152199999999986</v>
      </c>
      <c r="G43" s="43">
        <v>-11.396891873491832</v>
      </c>
      <c r="H43" s="43">
        <v>-13.07626411579092</v>
      </c>
      <c r="I43" s="43">
        <v>-44.197924551600352</v>
      </c>
    </row>
    <row r="44" spans="1:22">
      <c r="A44" s="59"/>
      <c r="B44" s="59"/>
      <c r="C44" s="43">
        <v>0</v>
      </c>
      <c r="D44" s="43">
        <v>0</v>
      </c>
      <c r="E44" s="43">
        <v>0</v>
      </c>
      <c r="F44" s="43">
        <v>0</v>
      </c>
      <c r="G44" s="43">
        <v>0</v>
      </c>
      <c r="H44" s="43">
        <v>0</v>
      </c>
      <c r="I44" s="43">
        <v>0</v>
      </c>
      <c r="L44" t="s">
        <v>164</v>
      </c>
      <c r="M44" s="51">
        <v>0.2024841355436143</v>
      </c>
      <c r="N44" s="51">
        <v>0.14476579183184279</v>
      </c>
      <c r="O44" s="51">
        <v>0.13750000000000001</v>
      </c>
      <c r="P44" s="51">
        <v>0.37860097629399292</v>
      </c>
      <c r="Q44" s="51">
        <v>4.9055875933412617E-2</v>
      </c>
      <c r="R44" s="51">
        <v>0.24724749240290306</v>
      </c>
      <c r="S44" s="51">
        <v>0.2227934586310793</v>
      </c>
    </row>
    <row r="45" spans="1:22">
      <c r="A45" s="59"/>
      <c r="B45" s="59" t="s">
        <v>165</v>
      </c>
      <c r="C45" s="47">
        <v>16</v>
      </c>
      <c r="D45" s="47">
        <v>16.955869441448598</v>
      </c>
      <c r="E45" s="47">
        <v>11</v>
      </c>
      <c r="F45" s="47">
        <v>24.4</v>
      </c>
      <c r="G45" s="47">
        <v>2.6005426429400202</v>
      </c>
      <c r="H45" s="47">
        <v>22.187395834252854</v>
      </c>
      <c r="I45" s="47">
        <v>188.76056724564938</v>
      </c>
      <c r="L45" t="s">
        <v>166</v>
      </c>
      <c r="M45" s="51">
        <v>0.12137897006515663</v>
      </c>
      <c r="N45" s="51">
        <v>9.5496689683615882E-2</v>
      </c>
      <c r="O45" s="51">
        <v>8.3448041919795185E-2</v>
      </c>
      <c r="P45" s="51">
        <v>0.18510292934936387</v>
      </c>
      <c r="Q45" s="51">
        <v>1.9728199225661276E-2</v>
      </c>
      <c r="R45" s="51">
        <v>0.16831770342434743</v>
      </c>
      <c r="S45" s="51">
        <v>1</v>
      </c>
    </row>
    <row r="46" spans="1:22">
      <c r="A46" s="59"/>
      <c r="B46" s="59" t="s">
        <v>167</v>
      </c>
      <c r="C46" s="47">
        <v>68.556092069151703</v>
      </c>
      <c r="D46" s="47">
        <v>62.809316131364376</v>
      </c>
      <c r="E46" s="47">
        <v>59</v>
      </c>
      <c r="F46" s="47">
        <v>71.2</v>
      </c>
      <c r="G46" s="47">
        <v>61.808197321287032</v>
      </c>
      <c r="H46" s="47">
        <v>80.626465288577918</v>
      </c>
      <c r="I46" s="47">
        <v>447.09993202238417</v>
      </c>
    </row>
    <row r="47" spans="1:22">
      <c r="A47" s="59"/>
      <c r="B47" s="59" t="s">
        <v>163</v>
      </c>
      <c r="C47" s="47">
        <v>-5.5375558413904784</v>
      </c>
      <c r="D47" s="47">
        <v>7.1024227515328207</v>
      </c>
      <c r="E47" s="47">
        <v>10</v>
      </c>
      <c r="F47" s="47">
        <v>-31.005339874198157</v>
      </c>
      <c r="G47" s="47">
        <v>-11.396891873491832</v>
      </c>
      <c r="H47" s="47">
        <v>-13.076264115790917</v>
      </c>
      <c r="I47" s="47">
        <v>-44.146220597331379</v>
      </c>
      <c r="L47" t="s">
        <v>168</v>
      </c>
      <c r="M47" s="51">
        <v>0.49993126106070901</v>
      </c>
      <c r="N47" s="51">
        <v>0.19224979231632836</v>
      </c>
      <c r="O47" s="51">
        <v>0.3451757634770441</v>
      </c>
      <c r="P47" s="51">
        <v>0.31633829462959484</v>
      </c>
      <c r="Q47" s="51">
        <v>5.1558994793095808E-2</v>
      </c>
      <c r="R47" s="51">
        <v>0.49023133797836277</v>
      </c>
      <c r="S47" s="51">
        <v>1</v>
      </c>
    </row>
    <row r="48" spans="1:22">
      <c r="A48" s="59"/>
      <c r="B48" s="59"/>
      <c r="C48" s="59"/>
      <c r="D48" s="59"/>
      <c r="E48" s="59"/>
    </row>
    <row r="49" spans="1:19">
      <c r="A49" s="59"/>
      <c r="B49" s="59"/>
      <c r="C49" s="59"/>
      <c r="D49" s="59"/>
      <c r="E49" s="59"/>
    </row>
    <row r="50" spans="1:19" ht="38.25">
      <c r="A50" s="59"/>
      <c r="B50" s="61" t="s">
        <v>169</v>
      </c>
      <c r="C50" s="62">
        <v>-68.556092069151703</v>
      </c>
      <c r="D50" s="62">
        <v>-62.853446689915778</v>
      </c>
      <c r="E50" s="62">
        <v>-59</v>
      </c>
      <c r="F50" s="62">
        <v>-71.053139874198166</v>
      </c>
      <c r="G50" s="62">
        <v>-61.808197321287032</v>
      </c>
      <c r="H50" s="62">
        <v>-80.626465288577918</v>
      </c>
      <c r="I50" s="62">
        <v>-447.04822806811524</v>
      </c>
      <c r="L50" s="66"/>
      <c r="M50" s="66" t="s">
        <v>36</v>
      </c>
      <c r="N50" s="66" t="s">
        <v>37</v>
      </c>
      <c r="O50" s="66" t="s">
        <v>38</v>
      </c>
      <c r="P50" s="66" t="s">
        <v>39</v>
      </c>
      <c r="Q50" s="66" t="s">
        <v>40</v>
      </c>
      <c r="R50" s="66" t="s">
        <v>41</v>
      </c>
      <c r="S50" s="66" t="s">
        <v>35</v>
      </c>
    </row>
    <row r="51" spans="1:19">
      <c r="A51" s="59"/>
      <c r="B51" s="61" t="s">
        <v>170</v>
      </c>
      <c r="C51" s="47">
        <v>-57.209360857142855</v>
      </c>
      <c r="D51" s="47">
        <v>-22</v>
      </c>
      <c r="E51" s="47">
        <v>-39.5</v>
      </c>
      <c r="F51" s="47">
        <v>-36.200000000000003</v>
      </c>
      <c r="G51" s="47">
        <v>-5.9001254138247949</v>
      </c>
      <c r="H51" s="47">
        <v>-56.099355456146156</v>
      </c>
      <c r="I51" s="47">
        <v>-114.43445392024735</v>
      </c>
      <c r="L51" t="s">
        <v>139</v>
      </c>
      <c r="M51" s="47">
        <v>-11.346731212008843</v>
      </c>
      <c r="N51" s="47">
        <v>-40.853446689915778</v>
      </c>
      <c r="O51" s="47">
        <v>-19.5</v>
      </c>
      <c r="P51" s="47">
        <v>-34.85313987419817</v>
      </c>
      <c r="Q51" s="47">
        <v>-55.908071907462237</v>
      </c>
      <c r="R51" s="47">
        <v>-24.527109832431762</v>
      </c>
      <c r="S51" s="47">
        <v>-332.61377414786784</v>
      </c>
    </row>
    <row r="52" spans="1:19">
      <c r="A52" s="59"/>
      <c r="B52" s="59"/>
      <c r="C52" s="59"/>
      <c r="D52" s="59"/>
      <c r="E52" s="59"/>
      <c r="L52" t="s">
        <v>143</v>
      </c>
      <c r="M52" s="47">
        <v>7.1033085068122102</v>
      </c>
      <c r="N52" s="47">
        <v>4.3374064874331149</v>
      </c>
      <c r="O52" s="47">
        <v>0</v>
      </c>
      <c r="P52" s="47">
        <v>-3.1027628075702496</v>
      </c>
      <c r="Q52" s="47">
        <v>-5.4478462632706002</v>
      </c>
      <c r="R52" s="47">
        <v>6.7594274823450151</v>
      </c>
      <c r="S52" s="47">
        <v>-7.1769072050091633</v>
      </c>
    </row>
    <row r="53" spans="1:19">
      <c r="B53" s="59"/>
      <c r="C53" s="59"/>
      <c r="D53" s="59"/>
      <c r="E53" s="59"/>
      <c r="L53" t="s">
        <v>145</v>
      </c>
      <c r="M53" s="47">
        <v>6.2086773013590024</v>
      </c>
      <c r="N53" s="47">
        <v>-0.86777923626731968</v>
      </c>
      <c r="O53" s="47">
        <v>0</v>
      </c>
      <c r="P53" s="47">
        <v>0.25686628825208846</v>
      </c>
      <c r="Q53" s="47">
        <v>-5.3054403582174343</v>
      </c>
      <c r="R53" s="47">
        <v>11.532345914531724</v>
      </c>
      <c r="S53" s="47">
        <v>-22.182308437583451</v>
      </c>
    </row>
    <row r="54" spans="1:19">
      <c r="B54" s="59"/>
      <c r="C54" s="59"/>
      <c r="D54" s="59"/>
      <c r="E54" s="59"/>
      <c r="L54" t="s">
        <v>146</v>
      </c>
      <c r="M54" s="47">
        <v>5.5281964843912474</v>
      </c>
      <c r="N54" s="47">
        <v>4.533750607103129</v>
      </c>
      <c r="O54" s="47">
        <v>0</v>
      </c>
      <c r="P54" s="47">
        <v>16.950601567034234</v>
      </c>
      <c r="Q54" s="47">
        <v>16.09404313512885</v>
      </c>
      <c r="R54" s="47">
        <v>10.191956180847347</v>
      </c>
      <c r="S54" s="47">
        <v>21.449868926657999</v>
      </c>
    </row>
    <row r="55" spans="1:19">
      <c r="B55" s="49"/>
      <c r="L55" t="s">
        <v>147</v>
      </c>
      <c r="M55" s="47">
        <v>4.0468265410445596</v>
      </c>
      <c r="N55" s="47">
        <v>4.4847943391375917</v>
      </c>
      <c r="O55" s="47">
        <v>0</v>
      </c>
      <c r="P55" s="47">
        <v>1.4495880027971528</v>
      </c>
      <c r="Q55" s="47">
        <v>1.0297322360106718</v>
      </c>
      <c r="R55" s="47">
        <v>1.002184700344233</v>
      </c>
      <c r="S55" s="47">
        <v>10.022311770958213</v>
      </c>
    </row>
    <row r="56" spans="1:19">
      <c r="B56" s="49"/>
      <c r="L56" t="s">
        <v>171</v>
      </c>
      <c r="M56" s="47">
        <v>2.5</v>
      </c>
      <c r="N56" s="47">
        <v>2.5</v>
      </c>
      <c r="O56" s="47">
        <v>0</v>
      </c>
      <c r="P56" s="47">
        <v>-3.6289051035288069</v>
      </c>
      <c r="Q56" s="47">
        <v>-21.230896878662229</v>
      </c>
      <c r="R56" s="47">
        <v>-15.454281673548168</v>
      </c>
      <c r="S56" s="47">
        <v>-46.432164545416086</v>
      </c>
    </row>
    <row r="57" spans="1:19">
      <c r="C57" s="47"/>
      <c r="D57" s="47"/>
      <c r="E57" s="47"/>
      <c r="F57" s="47"/>
      <c r="G57" s="47"/>
      <c r="H57" s="47"/>
      <c r="I57" s="47"/>
      <c r="L57" t="s">
        <v>149</v>
      </c>
      <c r="M57" s="47">
        <v>-36.015849574474167</v>
      </c>
      <c r="N57" s="47">
        <v>-55.872890556176358</v>
      </c>
      <c r="O57" s="47">
        <v>0</v>
      </c>
      <c r="P57" s="47">
        <v>-46.778527821182585</v>
      </c>
      <c r="Q57" s="47">
        <v>-41.047663778451493</v>
      </c>
      <c r="R57" s="47">
        <v>-38.55874243695191</v>
      </c>
      <c r="S57" s="47">
        <v>-288.29457045076026</v>
      </c>
    </row>
    <row r="58" spans="1:19">
      <c r="C58" s="47"/>
      <c r="D58" s="47"/>
      <c r="E58" s="47"/>
      <c r="F58" s="47"/>
      <c r="G58" s="47"/>
      <c r="H58" s="47"/>
      <c r="I58" s="47"/>
      <c r="L58" t="s">
        <v>160</v>
      </c>
      <c r="M58" s="47">
        <v>-0.71789047114169513</v>
      </c>
      <c r="N58" s="47">
        <v>3.1271668854067514E-2</v>
      </c>
      <c r="O58" s="47">
        <v>-19.5</v>
      </c>
      <c r="P58" s="47">
        <v>0</v>
      </c>
      <c r="Q58" s="47">
        <v>0</v>
      </c>
      <c r="R58" s="47">
        <v>0</v>
      </c>
      <c r="S58" s="47">
        <v>-4.2067150616276194E-6</v>
      </c>
    </row>
    <row r="59" spans="1:19">
      <c r="C59" s="47"/>
      <c r="D59" s="47"/>
      <c r="E59" s="47"/>
      <c r="F59" s="47"/>
      <c r="G59" s="47"/>
      <c r="H59" s="47"/>
      <c r="I59" s="47"/>
    </row>
    <row r="60" spans="1:19">
      <c r="C60" s="47"/>
      <c r="D60" s="47"/>
      <c r="E60" s="47"/>
      <c r="F60" s="47"/>
      <c r="G60" s="47"/>
      <c r="H60" s="47"/>
      <c r="I60" s="47"/>
    </row>
    <row r="61" spans="1:19">
      <c r="C61" s="47"/>
      <c r="D61" s="47"/>
      <c r="E61" s="47"/>
      <c r="F61" s="47"/>
      <c r="G61" s="47"/>
      <c r="H61" s="47"/>
      <c r="I61" s="47"/>
    </row>
    <row r="62" spans="1:19">
      <c r="C62" s="47"/>
      <c r="D62" s="47"/>
      <c r="E62" s="47"/>
      <c r="F62" s="47"/>
      <c r="G62" s="47"/>
      <c r="H62" s="47"/>
      <c r="I62" s="47"/>
    </row>
    <row r="63" spans="1:19">
      <c r="C63" s="47"/>
      <c r="D63" s="47"/>
      <c r="E63" s="47"/>
      <c r="F63" s="47"/>
      <c r="G63" s="47"/>
      <c r="H63" s="47"/>
      <c r="I63" s="47"/>
    </row>
    <row r="64" spans="1:19">
      <c r="C64" s="47"/>
      <c r="D64" s="47"/>
      <c r="E64" s="47"/>
      <c r="F64" s="47"/>
      <c r="G64" s="47"/>
      <c r="H64" s="47"/>
      <c r="I64" s="47"/>
    </row>
    <row r="65" spans="2:9">
      <c r="C65" s="47"/>
      <c r="D65" s="47"/>
      <c r="E65" s="47"/>
      <c r="F65" s="47"/>
      <c r="G65" s="47"/>
      <c r="H65" s="47"/>
      <c r="I65" s="47"/>
    </row>
    <row r="66" spans="2:9">
      <c r="C66" s="47"/>
      <c r="D66" s="47"/>
      <c r="E66" s="47"/>
      <c r="F66" s="47"/>
      <c r="G66" s="47"/>
      <c r="H66" s="47"/>
      <c r="I66" s="47"/>
    </row>
    <row r="67" spans="2:9">
      <c r="C67" s="47"/>
      <c r="D67" s="47"/>
      <c r="E67" s="47"/>
      <c r="F67" s="47"/>
      <c r="G67" s="47"/>
      <c r="H67" s="47"/>
      <c r="I67" s="47"/>
    </row>
    <row r="68" spans="2:9">
      <c r="C68" s="47"/>
      <c r="D68" s="47"/>
      <c r="E68" s="47"/>
      <c r="F68" s="47"/>
      <c r="G68" s="47"/>
      <c r="H68" s="47"/>
      <c r="I68" s="47"/>
    </row>
    <row r="69" spans="2:9">
      <c r="B69" s="49"/>
    </row>
    <row r="71" spans="2:9">
      <c r="C71" s="47"/>
      <c r="D71" s="47"/>
      <c r="E71" s="47"/>
      <c r="F71" s="47"/>
      <c r="G71" s="47"/>
      <c r="H71" s="47"/>
      <c r="I71" s="47"/>
    </row>
    <row r="72" spans="2:9">
      <c r="C72" s="47"/>
      <c r="D72" s="47"/>
      <c r="E72" s="47"/>
      <c r="F72" s="47"/>
      <c r="G72" s="47"/>
      <c r="H72" s="47"/>
      <c r="I72" s="47"/>
    </row>
    <row r="73" spans="2:9">
      <c r="C73" s="47"/>
      <c r="D73" s="47"/>
      <c r="E73" s="47"/>
      <c r="F73" s="47"/>
      <c r="G73" s="47"/>
      <c r="H73" s="47"/>
      <c r="I73" s="47"/>
    </row>
    <row r="74" spans="2:9">
      <c r="C74" s="47"/>
      <c r="D74" s="47"/>
      <c r="E74" s="47"/>
      <c r="F74" s="47"/>
      <c r="G74" s="47"/>
      <c r="H74" s="47"/>
      <c r="I74" s="47"/>
    </row>
    <row r="75" spans="2:9">
      <c r="C75" s="47"/>
      <c r="D75" s="47"/>
      <c r="E75" s="47"/>
      <c r="F75" s="47"/>
      <c r="G75" s="47"/>
      <c r="H75" s="47"/>
      <c r="I75" s="47"/>
    </row>
    <row r="76" spans="2:9">
      <c r="C76" s="47"/>
      <c r="D76" s="47"/>
      <c r="E76" s="47"/>
      <c r="F76" s="47"/>
      <c r="G76" s="47"/>
      <c r="H76" s="47"/>
      <c r="I76" s="47"/>
    </row>
    <row r="77" spans="2:9">
      <c r="C77" s="47"/>
      <c r="D77" s="47"/>
      <c r="E77" s="47"/>
      <c r="F77" s="47"/>
      <c r="G77" s="47"/>
      <c r="H77" s="47"/>
      <c r="I77" s="47"/>
    </row>
    <row r="78" spans="2:9">
      <c r="C78" s="47"/>
      <c r="D78" s="47"/>
      <c r="E78" s="47"/>
      <c r="F78" s="47"/>
      <c r="G78" s="47"/>
      <c r="H78" s="47"/>
      <c r="I78" s="47"/>
    </row>
    <row r="79" spans="2:9">
      <c r="C79" s="47"/>
      <c r="D79" s="47"/>
      <c r="E79" s="47"/>
      <c r="F79" s="47"/>
      <c r="G79" s="47"/>
      <c r="H79" s="47"/>
      <c r="I79" s="47"/>
    </row>
    <row r="80" spans="2:9">
      <c r="C80" s="47"/>
      <c r="D80" s="47"/>
      <c r="E80" s="47"/>
      <c r="F80" s="47"/>
      <c r="G80" s="47"/>
      <c r="H80" s="47"/>
      <c r="I80" s="47"/>
    </row>
    <row r="81" spans="2:9">
      <c r="C81" s="47"/>
      <c r="D81" s="47"/>
      <c r="E81" s="47"/>
      <c r="F81" s="47"/>
      <c r="G81" s="47"/>
      <c r="H81" s="47"/>
      <c r="I81" s="47"/>
    </row>
    <row r="82" spans="2:9">
      <c r="C82" s="47"/>
      <c r="D82" s="47"/>
      <c r="E82" s="47"/>
      <c r="F82" s="47"/>
      <c r="G82" s="47"/>
      <c r="H82" s="47"/>
      <c r="I82" s="47"/>
    </row>
    <row r="83" spans="2:9">
      <c r="C83" s="47"/>
      <c r="D83" s="47"/>
      <c r="E83" s="47"/>
      <c r="F83" s="47"/>
      <c r="G83" s="47"/>
      <c r="H83" s="47"/>
      <c r="I83" s="47"/>
    </row>
    <row r="86" spans="2:9">
      <c r="B86" s="49" t="s">
        <v>113</v>
      </c>
    </row>
    <row r="87" spans="2:9">
      <c r="B87">
        <v>0</v>
      </c>
      <c r="C87" s="47">
        <v>0</v>
      </c>
      <c r="D87" s="47">
        <v>0</v>
      </c>
      <c r="E87" s="47">
        <v>0</v>
      </c>
      <c r="F87" s="47">
        <v>0</v>
      </c>
      <c r="G87" s="47">
        <v>0</v>
      </c>
      <c r="H87" s="47">
        <v>0</v>
      </c>
      <c r="I87" s="47">
        <v>0</v>
      </c>
    </row>
    <row r="88" spans="2:9">
      <c r="B88">
        <v>0</v>
      </c>
      <c r="C88" s="47">
        <v>0</v>
      </c>
      <c r="D88" s="47">
        <v>0</v>
      </c>
      <c r="E88" s="47">
        <v>0</v>
      </c>
      <c r="F88" s="47">
        <v>0</v>
      </c>
      <c r="G88" s="47">
        <v>0</v>
      </c>
      <c r="H88" s="47">
        <v>0</v>
      </c>
      <c r="I88" s="47">
        <v>0</v>
      </c>
    </row>
    <row r="89" spans="2:9">
      <c r="B89">
        <v>0</v>
      </c>
      <c r="C89" s="47">
        <v>0</v>
      </c>
      <c r="D89" s="47">
        <v>0</v>
      </c>
      <c r="E89" s="47">
        <v>0</v>
      </c>
      <c r="F89" s="47">
        <v>0</v>
      </c>
      <c r="G89" s="47">
        <v>0</v>
      </c>
      <c r="H89" s="47">
        <v>0</v>
      </c>
      <c r="I89" s="47">
        <v>0</v>
      </c>
    </row>
    <row r="90" spans="2:9">
      <c r="B90">
        <v>0</v>
      </c>
      <c r="C90" s="47">
        <v>0</v>
      </c>
      <c r="D90" s="47">
        <v>0</v>
      </c>
      <c r="E90" s="47">
        <v>0</v>
      </c>
      <c r="F90" s="47">
        <v>0</v>
      </c>
      <c r="G90" s="47">
        <v>0</v>
      </c>
      <c r="H90" s="47">
        <v>0</v>
      </c>
      <c r="I90" s="47">
        <v>0</v>
      </c>
    </row>
    <row r="91" spans="2:9">
      <c r="B91">
        <v>0</v>
      </c>
      <c r="C91" s="47">
        <v>0</v>
      </c>
      <c r="D91" s="47">
        <v>0</v>
      </c>
      <c r="E91" s="47">
        <v>0</v>
      </c>
      <c r="F91" s="47">
        <v>0</v>
      </c>
      <c r="G91" s="47">
        <v>0</v>
      </c>
      <c r="H91" s="47">
        <v>0</v>
      </c>
      <c r="I91" s="47">
        <v>0</v>
      </c>
    </row>
    <row r="93" spans="2:9">
      <c r="B93" s="46" t="s">
        <v>60</v>
      </c>
      <c r="C93" s="52" t="e">
        <v>#N/A</v>
      </c>
      <c r="D93" s="52" t="e">
        <v>#N/A</v>
      </c>
      <c r="E93" s="52" t="e">
        <v>#N/A</v>
      </c>
      <c r="F93" s="52" t="e">
        <v>#N/A</v>
      </c>
      <c r="G93" s="52" t="e">
        <v>#N/A</v>
      </c>
      <c r="H93" s="52" t="e">
        <v>#N/A</v>
      </c>
      <c r="I93" s="52" t="e">
        <v>#N/A</v>
      </c>
    </row>
    <row r="94" spans="2:9">
      <c r="B94" s="46" t="s">
        <v>61</v>
      </c>
      <c r="C94" s="52"/>
      <c r="D94" s="52"/>
      <c r="E94" s="52"/>
      <c r="F94" s="52"/>
      <c r="G94" s="52"/>
      <c r="H94" s="52"/>
      <c r="I94" s="52"/>
    </row>
    <row r="95" spans="2:9">
      <c r="B95" s="46" t="s">
        <v>114</v>
      </c>
      <c r="C95" s="52"/>
      <c r="D95" s="52"/>
      <c r="E95" s="52"/>
      <c r="F95" s="52"/>
      <c r="G95" s="52"/>
      <c r="H95" s="52"/>
      <c r="I95" s="52"/>
    </row>
    <row r="96" spans="2:9">
      <c r="B96" s="46" t="s">
        <v>115</v>
      </c>
      <c r="C96" s="52"/>
      <c r="D96" s="52"/>
      <c r="E96" s="52"/>
      <c r="F96" s="52"/>
      <c r="G96" s="52"/>
      <c r="H96" s="52"/>
      <c r="I96" s="52"/>
    </row>
  </sheetData>
  <mergeCells count="5">
    <mergeCell ref="L4:S4"/>
    <mergeCell ref="U4:AB4"/>
    <mergeCell ref="L20:S20"/>
    <mergeCell ref="U20:AB20"/>
    <mergeCell ref="L33:S33"/>
  </mergeCells>
  <conditionalFormatting sqref="C45:I47">
    <cfRule type="cellIs" dxfId="1" priority="1" operator="equal">
      <formula>0</formula>
    </cfRule>
  </conditionalFormatting>
  <pageMargins left="0.7" right="0.7" top="0.78740157499999996" bottom="0.78740157499999996"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sheetPr>
  <dimension ref="A1"/>
  <sheetViews>
    <sheetView workbookViewId="0" xr3:uid="{AEA406A1-0E4B-5B11-9CD5-51D6E497D94C}"/>
  </sheetViews>
  <sheetFormatPr defaultColWidth="11.42578125" defaultRowHeight="12.75"/>
  <cols>
    <col min="1" max="16384" width="11.42578125" style="16"/>
  </cols>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3"/>
  </sheetPr>
  <dimension ref="A1:AA24"/>
  <sheetViews>
    <sheetView workbookViewId="0" xr3:uid="{958C4451-9541-5A59-BF78-D2F731DF1C81}"/>
  </sheetViews>
  <sheetFormatPr defaultColWidth="11.42578125" defaultRowHeight="12.75"/>
  <cols>
    <col min="1" max="1" width="18" style="1" bestFit="1" customWidth="1"/>
    <col min="2" max="12" width="16.7109375" style="1" customWidth="1"/>
    <col min="13" max="16384" width="11.42578125" style="1"/>
  </cols>
  <sheetData>
    <row r="1" spans="1:27" ht="15.95" customHeight="1">
      <c r="A1" s="11" t="s">
        <v>172</v>
      </c>
      <c r="B1" s="161" t="s">
        <v>173</v>
      </c>
      <c r="C1" s="162"/>
      <c r="D1" s="162"/>
      <c r="E1" s="162"/>
      <c r="F1" s="162"/>
      <c r="G1" s="162"/>
      <c r="H1" s="162"/>
      <c r="I1" s="162"/>
      <c r="J1" s="162"/>
      <c r="K1" s="162"/>
      <c r="L1" s="162"/>
    </row>
    <row r="2" spans="1:27" ht="15.95" customHeight="1">
      <c r="A2" s="11" t="s">
        <v>174</v>
      </c>
      <c r="B2" s="161" t="s">
        <v>175</v>
      </c>
      <c r="C2" s="162"/>
      <c r="D2" s="162"/>
      <c r="E2" s="162"/>
      <c r="F2" s="162"/>
      <c r="G2" s="162"/>
      <c r="H2" s="162"/>
      <c r="I2" s="162"/>
      <c r="J2" s="162"/>
      <c r="K2" s="162"/>
      <c r="L2" s="162"/>
    </row>
    <row r="3" spans="1:27" ht="15.95" customHeight="1">
      <c r="A3" s="11" t="s">
        <v>176</v>
      </c>
      <c r="B3" s="161" t="s">
        <v>177</v>
      </c>
      <c r="C3" s="162"/>
      <c r="D3" s="162"/>
      <c r="E3" s="162"/>
      <c r="F3" s="162"/>
      <c r="G3" s="162"/>
      <c r="H3" s="162"/>
      <c r="I3" s="162"/>
      <c r="J3" s="162"/>
      <c r="K3" s="162"/>
      <c r="L3" s="162"/>
      <c r="AA3" s="1" t="str">
        <f>"Quelle: "&amp;'Daten-Vorlage'!B3</f>
        <v>Quelle: Quellenangabe</v>
      </c>
    </row>
    <row r="4" spans="1:27">
      <c r="A4" s="11" t="s">
        <v>178</v>
      </c>
      <c r="B4" s="161" t="s">
        <v>179</v>
      </c>
      <c r="C4" s="162"/>
      <c r="D4" s="162"/>
      <c r="E4" s="162"/>
      <c r="F4" s="162"/>
      <c r="G4" s="162"/>
      <c r="H4" s="162"/>
      <c r="I4" s="162"/>
      <c r="J4" s="162"/>
      <c r="K4" s="162"/>
      <c r="L4" s="162"/>
    </row>
    <row r="5" spans="1:27">
      <c r="A5" s="11" t="s">
        <v>180</v>
      </c>
      <c r="B5" s="161" t="s">
        <v>181</v>
      </c>
      <c r="C5" s="162"/>
      <c r="D5" s="162"/>
      <c r="E5" s="162"/>
      <c r="F5" s="162"/>
      <c r="G5" s="162"/>
      <c r="H5" s="162"/>
      <c r="I5" s="162"/>
      <c r="J5" s="162"/>
      <c r="K5" s="162"/>
      <c r="L5" s="162"/>
    </row>
    <row r="6" spans="1:27">
      <c r="A6" s="12" t="s">
        <v>182</v>
      </c>
      <c r="B6" s="163" t="s">
        <v>183</v>
      </c>
      <c r="C6" s="164"/>
      <c r="D6" s="164"/>
      <c r="E6" s="164"/>
      <c r="F6" s="164"/>
      <c r="G6" s="164"/>
      <c r="H6" s="164"/>
      <c r="I6" s="164"/>
      <c r="J6" s="164"/>
      <c r="K6" s="164"/>
      <c r="L6" s="164"/>
    </row>
    <row r="8" spans="1:27">
      <c r="D8" s="2"/>
      <c r="E8" s="2"/>
      <c r="F8" s="2"/>
      <c r="G8" s="2"/>
      <c r="H8" s="2"/>
      <c r="I8" s="2"/>
      <c r="J8" s="2"/>
      <c r="K8" s="2"/>
      <c r="L8" s="2"/>
    </row>
    <row r="9" spans="1:27" ht="18.75" customHeight="1">
      <c r="B9" s="13"/>
      <c r="C9" s="14" t="s">
        <v>184</v>
      </c>
      <c r="D9" s="14" t="s">
        <v>185</v>
      </c>
      <c r="E9" s="14" t="s">
        <v>186</v>
      </c>
      <c r="F9" s="14" t="s">
        <v>187</v>
      </c>
      <c r="G9" s="14" t="s">
        <v>188</v>
      </c>
      <c r="H9" s="14" t="s">
        <v>189</v>
      </c>
      <c r="I9" s="14" t="s">
        <v>190</v>
      </c>
      <c r="J9" s="14" t="s">
        <v>191</v>
      </c>
      <c r="K9" s="14" t="s">
        <v>192</v>
      </c>
      <c r="L9" s="15" t="s">
        <v>193</v>
      </c>
      <c r="M9" s="2"/>
      <c r="N9" s="2"/>
      <c r="O9" s="2"/>
      <c r="P9" s="2"/>
      <c r="Q9" s="3"/>
      <c r="R9" s="3"/>
      <c r="S9" s="3"/>
      <c r="T9" s="3"/>
      <c r="U9" s="3"/>
      <c r="V9" s="3"/>
      <c r="W9" s="3"/>
      <c r="X9" s="3"/>
      <c r="Y9" s="3"/>
      <c r="Z9" s="3"/>
      <c r="AA9" s="3"/>
    </row>
    <row r="10" spans="1:27" ht="18.75" customHeight="1">
      <c r="B10" s="4">
        <v>2005</v>
      </c>
      <c r="C10" s="5">
        <v>5</v>
      </c>
      <c r="D10" s="5">
        <v>10</v>
      </c>
      <c r="E10" s="5">
        <v>15</v>
      </c>
      <c r="F10" s="5">
        <v>20</v>
      </c>
      <c r="G10" s="5">
        <v>25</v>
      </c>
      <c r="H10" s="5">
        <v>30</v>
      </c>
      <c r="I10" s="5">
        <v>35</v>
      </c>
      <c r="J10" s="5">
        <v>40</v>
      </c>
      <c r="K10" s="5">
        <v>45</v>
      </c>
      <c r="L10" s="6">
        <v>50</v>
      </c>
    </row>
    <row r="11" spans="1:27" ht="18.75" customHeight="1">
      <c r="A11" s="7"/>
      <c r="B11" s="8">
        <v>2010</v>
      </c>
      <c r="C11" s="9">
        <v>2</v>
      </c>
      <c r="D11" s="9">
        <v>4</v>
      </c>
      <c r="E11" s="9">
        <v>6</v>
      </c>
      <c r="F11" s="9">
        <v>8</v>
      </c>
      <c r="G11" s="9">
        <v>10</v>
      </c>
      <c r="H11" s="9">
        <v>12</v>
      </c>
      <c r="I11" s="9">
        <v>14</v>
      </c>
      <c r="J11" s="9">
        <v>16</v>
      </c>
      <c r="K11" s="9">
        <v>18</v>
      </c>
      <c r="L11" s="10">
        <v>20</v>
      </c>
    </row>
    <row r="12" spans="1:27" ht="18.75" customHeight="1">
      <c r="A12" s="7"/>
      <c r="B12" s="4">
        <v>2015</v>
      </c>
      <c r="C12" s="5">
        <v>3</v>
      </c>
      <c r="D12" s="5">
        <v>6</v>
      </c>
      <c r="E12" s="5">
        <v>9</v>
      </c>
      <c r="F12" s="5">
        <v>12</v>
      </c>
      <c r="G12" s="5">
        <v>15</v>
      </c>
      <c r="H12" s="5">
        <v>18</v>
      </c>
      <c r="I12" s="5">
        <v>21</v>
      </c>
      <c r="J12" s="5">
        <v>24</v>
      </c>
      <c r="K12" s="5">
        <v>27</v>
      </c>
      <c r="L12" s="6">
        <v>30</v>
      </c>
    </row>
    <row r="13" spans="1:27" ht="18.75" customHeight="1">
      <c r="A13" s="7"/>
      <c r="B13" s="8">
        <v>2020</v>
      </c>
      <c r="C13" s="9">
        <v>6</v>
      </c>
      <c r="D13" s="9">
        <v>12</v>
      </c>
      <c r="E13" s="9">
        <v>18</v>
      </c>
      <c r="F13" s="9">
        <v>24</v>
      </c>
      <c r="G13" s="9">
        <v>30</v>
      </c>
      <c r="H13" s="9">
        <v>36</v>
      </c>
      <c r="I13" s="9">
        <v>42</v>
      </c>
      <c r="J13" s="9">
        <v>48</v>
      </c>
      <c r="K13" s="9">
        <v>54</v>
      </c>
      <c r="L13" s="10">
        <v>60</v>
      </c>
    </row>
    <row r="14" spans="1:27" ht="18.75" customHeight="1">
      <c r="A14" s="7"/>
      <c r="B14" s="4">
        <v>2025</v>
      </c>
      <c r="C14" s="5">
        <v>10</v>
      </c>
      <c r="D14" s="5">
        <v>10</v>
      </c>
      <c r="E14" s="5">
        <v>18</v>
      </c>
      <c r="F14" s="5">
        <v>21.6666666666667</v>
      </c>
      <c r="G14" s="5">
        <v>25.6666666666667</v>
      </c>
      <c r="H14" s="5">
        <v>29.6666666666667</v>
      </c>
      <c r="I14" s="5">
        <v>33.6666666666667</v>
      </c>
      <c r="J14" s="5">
        <v>37.6666666666667</v>
      </c>
      <c r="K14" s="5">
        <v>41.6666666666667</v>
      </c>
      <c r="L14" s="6">
        <v>45.6666666666667</v>
      </c>
    </row>
    <row r="15" spans="1:27" ht="18.75" customHeight="1">
      <c r="A15" s="7"/>
      <c r="B15" s="8">
        <v>2030</v>
      </c>
      <c r="C15" s="9">
        <v>3</v>
      </c>
      <c r="D15" s="9">
        <v>9</v>
      </c>
      <c r="E15" s="9">
        <v>11</v>
      </c>
      <c r="F15" s="9">
        <v>15.6666666666667</v>
      </c>
      <c r="G15" s="9">
        <v>19.6666666666667</v>
      </c>
      <c r="H15" s="9">
        <v>23.6666666666667</v>
      </c>
      <c r="I15" s="9">
        <v>27.6666666666667</v>
      </c>
      <c r="J15" s="9">
        <v>31.6666666666667</v>
      </c>
      <c r="K15" s="9">
        <v>35.6666666666667</v>
      </c>
      <c r="L15" s="10">
        <v>39.6666666666667</v>
      </c>
    </row>
    <row r="16" spans="1:27" ht="18.75" customHeight="1">
      <c r="A16" s="7"/>
      <c r="B16" s="4">
        <v>2035</v>
      </c>
      <c r="C16" s="5">
        <v>6</v>
      </c>
      <c r="D16" s="5">
        <v>4</v>
      </c>
      <c r="E16" s="5">
        <v>6.6</v>
      </c>
      <c r="F16" s="5">
        <v>6.1333333333333302</v>
      </c>
      <c r="G16" s="5">
        <v>6.43333333333333</v>
      </c>
      <c r="H16" s="5">
        <v>6.7333333333333298</v>
      </c>
      <c r="I16" s="5">
        <v>7.0333333333333297</v>
      </c>
      <c r="J16" s="5">
        <v>7.3333333333333304</v>
      </c>
      <c r="K16" s="5">
        <v>7.6333333333333302</v>
      </c>
      <c r="L16" s="6">
        <v>7.93333333333333</v>
      </c>
    </row>
    <row r="17" spans="1:12" ht="18.75" customHeight="1">
      <c r="A17" s="7"/>
      <c r="B17" s="8">
        <v>2040</v>
      </c>
      <c r="C17" s="9">
        <v>4</v>
      </c>
      <c r="D17" s="9">
        <v>1</v>
      </c>
      <c r="E17" s="9">
        <v>7</v>
      </c>
      <c r="F17" s="9">
        <v>7</v>
      </c>
      <c r="G17" s="9">
        <v>8.5</v>
      </c>
      <c r="H17" s="9">
        <v>10</v>
      </c>
      <c r="I17" s="9">
        <v>11.5</v>
      </c>
      <c r="J17" s="9">
        <v>13</v>
      </c>
      <c r="K17" s="9">
        <v>14.5</v>
      </c>
      <c r="L17" s="10">
        <v>16</v>
      </c>
    </row>
    <row r="18" spans="1:12" ht="18.75" customHeight="1">
      <c r="A18" s="7"/>
      <c r="B18" s="4">
        <v>2045</v>
      </c>
      <c r="C18" s="5">
        <v>5.78571428571429</v>
      </c>
      <c r="D18" s="5">
        <v>4.5357142857142803</v>
      </c>
      <c r="E18" s="5">
        <v>8.1785714285714306</v>
      </c>
      <c r="F18" s="5">
        <v>8.5595238095238297</v>
      </c>
      <c r="G18" s="5">
        <v>9.7559523809523601</v>
      </c>
      <c r="H18" s="5">
        <v>10.952380952381001</v>
      </c>
      <c r="I18" s="5">
        <v>12.1488095238096</v>
      </c>
      <c r="J18" s="5">
        <v>13.3452380952381</v>
      </c>
      <c r="K18" s="5">
        <v>14.5416666666667</v>
      </c>
      <c r="L18" s="6">
        <v>15.738095238095299</v>
      </c>
    </row>
    <row r="19" spans="1:12" ht="18.75" customHeight="1">
      <c r="A19" s="7"/>
      <c r="B19" s="8">
        <v>2050</v>
      </c>
      <c r="C19" s="9">
        <v>5.9880952380952399</v>
      </c>
      <c r="D19" s="9">
        <v>3.9047619047619002</v>
      </c>
      <c r="E19" s="9">
        <v>7.5238095238095202</v>
      </c>
      <c r="F19" s="9">
        <v>7.3412698412698596</v>
      </c>
      <c r="G19" s="9">
        <v>8.1091269841269593</v>
      </c>
      <c r="H19" s="9">
        <v>8.8769841269841603</v>
      </c>
      <c r="I19" s="9">
        <v>9.64484126984126</v>
      </c>
      <c r="J19" s="9">
        <v>10.4126984126985</v>
      </c>
      <c r="K19" s="9">
        <v>11.1805555555556</v>
      </c>
      <c r="L19" s="10">
        <v>11.948412698412801</v>
      </c>
    </row>
    <row r="20" spans="1:12" ht="18.75" customHeight="1">
      <c r="A20" s="7"/>
      <c r="B20" s="4">
        <v>2055</v>
      </c>
      <c r="C20" s="5">
        <v>6.1904761904761996</v>
      </c>
      <c r="D20" s="5">
        <v>3.2738095238095202</v>
      </c>
      <c r="E20" s="5">
        <v>6.8690476190476204</v>
      </c>
      <c r="F20" s="5">
        <v>6.1230158730158601</v>
      </c>
      <c r="G20" s="5">
        <v>6.4623015873015603</v>
      </c>
      <c r="H20" s="5">
        <v>6.80158730158736</v>
      </c>
      <c r="I20" s="5">
        <v>7.1408730158730602</v>
      </c>
      <c r="J20" s="5">
        <v>7.4801587301587604</v>
      </c>
      <c r="K20" s="5">
        <v>7.81944444444445</v>
      </c>
      <c r="L20" s="6">
        <v>8.1587301587301599</v>
      </c>
    </row>
    <row r="21" spans="1:12" ht="18.75" customHeight="1">
      <c r="A21" s="7"/>
      <c r="B21" s="8">
        <v>2060</v>
      </c>
      <c r="C21" s="9">
        <v>6.3928571428571503</v>
      </c>
      <c r="D21" s="9">
        <v>2.6428571428571401</v>
      </c>
      <c r="E21" s="9">
        <v>6.21428571428571</v>
      </c>
      <c r="F21" s="9">
        <v>4.9047619047619602</v>
      </c>
      <c r="G21" s="9">
        <v>4.8154761904761596</v>
      </c>
      <c r="H21" s="9">
        <v>4.7261904761904603</v>
      </c>
      <c r="I21" s="9">
        <v>4.6369047619047601</v>
      </c>
      <c r="J21" s="9">
        <v>4.5476190476190599</v>
      </c>
      <c r="K21" s="9">
        <v>4.4583333333333499</v>
      </c>
      <c r="L21" s="10">
        <v>4.3690476190476604</v>
      </c>
    </row>
    <row r="22" spans="1:12" ht="18.75" customHeight="1">
      <c r="A22" s="7"/>
      <c r="B22" s="4">
        <v>2065</v>
      </c>
      <c r="C22" s="5">
        <v>6.5952380952381002</v>
      </c>
      <c r="D22" s="5">
        <v>8.5952380952381002</v>
      </c>
      <c r="E22" s="5">
        <v>10.5952380952381</v>
      </c>
      <c r="F22" s="5">
        <v>12.5952380952381</v>
      </c>
      <c r="G22" s="5">
        <v>14.5952380952381</v>
      </c>
      <c r="H22" s="5">
        <v>16.595238095238098</v>
      </c>
      <c r="I22" s="5">
        <v>18.595238095238098</v>
      </c>
      <c r="J22" s="5">
        <v>20.595238095238098</v>
      </c>
      <c r="K22" s="5">
        <v>22.595238095238098</v>
      </c>
      <c r="L22" s="6">
        <v>24.595238095238098</v>
      </c>
    </row>
    <row r="23" spans="1:12" ht="18.75" customHeight="1">
      <c r="A23" s="7"/>
      <c r="B23" s="8">
        <v>2070</v>
      </c>
      <c r="C23" s="9">
        <v>6.7976190476190501</v>
      </c>
      <c r="D23" s="9">
        <v>8.7976190476190492</v>
      </c>
      <c r="E23" s="9">
        <v>10.797619047619101</v>
      </c>
      <c r="F23" s="9">
        <v>12.797619047619101</v>
      </c>
      <c r="G23" s="9">
        <v>14.797619047619101</v>
      </c>
      <c r="H23" s="9">
        <v>16.797619047619101</v>
      </c>
      <c r="I23" s="9">
        <v>18.797619047619101</v>
      </c>
      <c r="J23" s="9">
        <v>20.797619047619101</v>
      </c>
      <c r="K23" s="9">
        <v>22.797619047619101</v>
      </c>
      <c r="L23" s="10">
        <v>24.797619047619101</v>
      </c>
    </row>
    <row r="24" spans="1:12" ht="18.75" customHeight="1">
      <c r="B24" s="4">
        <v>2075</v>
      </c>
      <c r="C24" s="5">
        <v>7.0000000000000098</v>
      </c>
      <c r="D24" s="5">
        <v>8.0000000000000107</v>
      </c>
      <c r="E24" s="5">
        <v>9.0000000000000107</v>
      </c>
      <c r="F24" s="5">
        <v>10</v>
      </c>
      <c r="G24" s="5">
        <v>11</v>
      </c>
      <c r="H24" s="5">
        <v>12</v>
      </c>
      <c r="I24" s="5">
        <v>13</v>
      </c>
      <c r="J24" s="5">
        <v>14</v>
      </c>
      <c r="K24" s="5">
        <v>15</v>
      </c>
      <c r="L24" s="6">
        <v>16</v>
      </c>
    </row>
  </sheetData>
  <sheetProtection selectLockedCells="1"/>
  <mergeCells count="6">
    <mergeCell ref="B1:L1"/>
    <mergeCell ref="B5:L5"/>
    <mergeCell ref="B6:L6"/>
    <mergeCell ref="B4:L4"/>
    <mergeCell ref="B3:L3"/>
    <mergeCell ref="B2:L2"/>
  </mergeCells>
  <phoneticPr fontId="20" type="noConversion"/>
  <conditionalFormatting sqref="M9:AA9">
    <cfRule type="cellIs" dxfId="0" priority="2" operator="greaterThan">
      <formula>0</formula>
    </cfRule>
  </conditionalFormatting>
  <pageMargins left="0.78740157499999996" right="0.78740157499999996" top="0.984251969" bottom="0.984251969" header="0.4921259845" footer="0.492125984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8"/>
    <pageSetUpPr fitToPage="1"/>
  </sheetPr>
  <dimension ref="A1:X35"/>
  <sheetViews>
    <sheetView workbookViewId="0" xr3:uid="{842E5F09-E766-5B8D-85AF-A39847EA96FD}"/>
  </sheetViews>
  <sheetFormatPr defaultColWidth="11.42578125" defaultRowHeight="12.75"/>
  <cols>
    <col min="1" max="1" width="5.7109375" style="16" customWidth="1"/>
    <col min="2" max="2" width="4.28515625" style="16" customWidth="1"/>
    <col min="3" max="3" width="1.7109375" style="16" customWidth="1"/>
    <col min="4" max="4" width="14" style="16" customWidth="1"/>
    <col min="5" max="5" width="1.7109375" style="16" customWidth="1"/>
    <col min="6" max="6" width="14" style="16" customWidth="1"/>
    <col min="7" max="7" width="1.7109375" style="16" customWidth="1"/>
    <col min="8" max="8" width="14" style="16" customWidth="1"/>
    <col min="9" max="9" width="1.7109375" style="16" customWidth="1"/>
    <col min="10" max="10" width="14" style="16" customWidth="1"/>
    <col min="11" max="11" width="1.7109375" style="16" customWidth="1"/>
    <col min="12" max="12" width="14" style="16" customWidth="1"/>
    <col min="13" max="13" width="3.140625" style="16" customWidth="1"/>
    <col min="14" max="14" width="1.42578125" style="16" customWidth="1"/>
    <col min="15" max="15" width="15.140625" style="16" customWidth="1"/>
    <col min="16" max="16" width="2.5703125" style="16" customWidth="1"/>
    <col min="17" max="19" width="11.7109375" style="16" customWidth="1"/>
    <col min="20" max="20" width="4" style="16" customWidth="1"/>
    <col min="21" max="22" width="11.7109375" style="16" customWidth="1"/>
    <col min="23" max="23" width="19.140625" style="16" customWidth="1"/>
    <col min="24" max="24" width="2.5703125" style="16" customWidth="1"/>
    <col min="25" max="16384" width="11.42578125" style="16"/>
  </cols>
  <sheetData>
    <row r="1" spans="1:24" ht="20.25" customHeight="1"/>
    <row r="2" spans="1:24" ht="20.25" customHeight="1">
      <c r="A2" s="17"/>
      <c r="B2" s="17"/>
      <c r="C2" s="17"/>
      <c r="D2" s="17"/>
      <c r="E2" s="17"/>
      <c r="F2" s="17"/>
      <c r="G2" s="17"/>
      <c r="H2" s="17"/>
      <c r="I2" s="17"/>
      <c r="J2" s="17"/>
      <c r="K2" s="17"/>
      <c r="L2" s="17"/>
      <c r="P2" s="165" t="s">
        <v>194</v>
      </c>
      <c r="Q2" s="166"/>
      <c r="R2" s="166"/>
      <c r="S2" s="166"/>
      <c r="T2" s="166"/>
      <c r="U2" s="166"/>
      <c r="V2" s="166"/>
      <c r="W2" s="166"/>
      <c r="X2" s="167"/>
    </row>
    <row r="3" spans="1:24" ht="18.75" customHeight="1">
      <c r="A3" s="18"/>
      <c r="B3" s="18"/>
      <c r="C3" s="18"/>
      <c r="D3" s="18"/>
      <c r="E3" s="18"/>
      <c r="F3" s="18"/>
      <c r="G3" s="18"/>
      <c r="H3" s="18"/>
      <c r="I3" s="18"/>
      <c r="J3" s="18"/>
      <c r="K3" s="18"/>
      <c r="L3" s="18"/>
      <c r="P3" s="19"/>
      <c r="Q3" s="20"/>
      <c r="R3" s="21"/>
      <c r="S3" s="20"/>
      <c r="T3" s="20"/>
      <c r="U3" s="21"/>
      <c r="V3" s="20"/>
      <c r="W3" s="20"/>
      <c r="X3" s="22"/>
    </row>
    <row r="4" spans="1:24" ht="15.95" customHeight="1">
      <c r="A4" s="23"/>
      <c r="B4" s="23"/>
      <c r="C4" s="23"/>
      <c r="D4" s="23"/>
      <c r="E4" s="23"/>
      <c r="F4" s="23"/>
      <c r="G4" s="23"/>
      <c r="H4" s="23"/>
      <c r="I4" s="23"/>
      <c r="J4" s="23"/>
      <c r="K4" s="23"/>
      <c r="P4" s="19"/>
      <c r="Q4" s="20"/>
      <c r="R4" s="20"/>
      <c r="S4" s="20"/>
      <c r="T4" s="20"/>
      <c r="U4" s="20"/>
      <c r="V4" s="20"/>
      <c r="W4" s="20"/>
      <c r="X4" s="22"/>
    </row>
    <row r="5" spans="1:24" ht="7.5" customHeight="1">
      <c r="A5" s="23"/>
      <c r="B5" s="23"/>
      <c r="C5" s="23"/>
      <c r="D5" s="23"/>
      <c r="E5" s="23"/>
      <c r="F5" s="23"/>
      <c r="G5" s="23"/>
      <c r="H5" s="23"/>
      <c r="I5" s="23"/>
      <c r="J5" s="23"/>
      <c r="K5" s="23"/>
      <c r="L5" s="23"/>
      <c r="P5" s="19"/>
      <c r="Q5" s="20"/>
      <c r="R5" s="20"/>
      <c r="S5" s="20"/>
      <c r="T5" s="20"/>
      <c r="U5" s="20"/>
      <c r="V5" s="20"/>
      <c r="W5" s="20"/>
      <c r="X5" s="22"/>
    </row>
    <row r="6" spans="1:24" ht="16.5" customHeight="1">
      <c r="B6" s="24"/>
      <c r="P6" s="19"/>
      <c r="Q6" s="20"/>
      <c r="R6" s="20"/>
      <c r="S6" s="20"/>
      <c r="T6" s="20"/>
      <c r="U6" s="20"/>
      <c r="V6" s="20"/>
      <c r="W6" s="20"/>
      <c r="X6" s="22"/>
    </row>
    <row r="7" spans="1:24" ht="16.5" customHeight="1">
      <c r="B7" s="24"/>
      <c r="P7" s="19"/>
      <c r="Q7" s="20"/>
      <c r="R7" s="20"/>
      <c r="S7" s="20"/>
      <c r="T7" s="20"/>
      <c r="U7" s="20"/>
      <c r="V7" s="20"/>
      <c r="W7" s="20"/>
      <c r="X7" s="22"/>
    </row>
    <row r="8" spans="1:24" ht="16.5" customHeight="1">
      <c r="B8" s="24"/>
      <c r="P8" s="19"/>
      <c r="Q8" s="20"/>
      <c r="R8" s="20"/>
      <c r="S8" s="20"/>
      <c r="T8" s="20"/>
      <c r="U8" s="20"/>
      <c r="V8" s="20"/>
      <c r="W8" s="20"/>
      <c r="X8" s="22"/>
    </row>
    <row r="9" spans="1:24" ht="16.5" customHeight="1">
      <c r="B9" s="24"/>
      <c r="P9" s="19"/>
      <c r="Q9" s="20"/>
      <c r="R9" s="20"/>
      <c r="S9" s="20"/>
      <c r="T9" s="20"/>
      <c r="U9" s="20"/>
      <c r="V9" s="20"/>
      <c r="W9" s="20"/>
      <c r="X9" s="22"/>
    </row>
    <row r="10" spans="1:24" ht="16.5" customHeight="1">
      <c r="B10" s="24"/>
      <c r="P10" s="19"/>
      <c r="Q10" s="20"/>
      <c r="R10" s="20"/>
      <c r="S10" s="20"/>
      <c r="T10" s="20"/>
      <c r="U10" s="20"/>
      <c r="V10" s="20"/>
      <c r="W10" s="20"/>
      <c r="X10" s="22"/>
    </row>
    <row r="11" spans="1:24" ht="16.5" customHeight="1">
      <c r="B11" s="24"/>
      <c r="P11" s="19"/>
      <c r="Q11" s="21" t="s">
        <v>195</v>
      </c>
      <c r="R11" s="20"/>
      <c r="S11" s="20"/>
      <c r="T11" s="20"/>
      <c r="U11" s="20"/>
      <c r="V11" s="20"/>
      <c r="W11" s="20"/>
      <c r="X11" s="22"/>
    </row>
    <row r="12" spans="1:24" ht="16.5" customHeight="1">
      <c r="B12" s="24"/>
      <c r="P12" s="19"/>
      <c r="Q12" s="20"/>
      <c r="R12" s="20"/>
      <c r="S12" s="20"/>
      <c r="T12" s="20"/>
      <c r="U12" s="20"/>
      <c r="V12" s="20"/>
      <c r="W12" s="20"/>
      <c r="X12" s="22"/>
    </row>
    <row r="13" spans="1:24" ht="17.25" customHeight="1">
      <c r="B13" s="24"/>
      <c r="P13" s="19"/>
      <c r="Q13" s="21" t="s">
        <v>196</v>
      </c>
      <c r="R13" s="20"/>
      <c r="S13" s="20"/>
      <c r="T13" s="20"/>
      <c r="U13" s="20"/>
      <c r="V13" s="20"/>
      <c r="W13" s="20"/>
      <c r="X13" s="22"/>
    </row>
    <row r="14" spans="1:24" ht="16.5" customHeight="1">
      <c r="B14" s="24"/>
      <c r="P14" s="19"/>
      <c r="Q14" s="20"/>
      <c r="R14" s="20"/>
      <c r="S14" s="20"/>
      <c r="T14" s="20"/>
      <c r="U14" s="20"/>
      <c r="V14" s="20"/>
      <c r="W14" s="20"/>
      <c r="X14" s="22"/>
    </row>
    <row r="15" spans="1:24" ht="16.5" customHeight="1">
      <c r="B15" s="24"/>
      <c r="P15" s="19"/>
      <c r="Q15" s="20"/>
      <c r="R15" s="21" t="s">
        <v>197</v>
      </c>
      <c r="S15" s="20"/>
      <c r="T15" s="20"/>
      <c r="U15" s="21" t="s">
        <v>197</v>
      </c>
      <c r="V15" s="20"/>
      <c r="W15" s="20"/>
      <c r="X15" s="22"/>
    </row>
    <row r="16" spans="1:24" ht="16.5" customHeight="1">
      <c r="B16" s="24"/>
      <c r="P16" s="19"/>
      <c r="Q16" s="20"/>
      <c r="R16" s="20"/>
      <c r="S16" s="20"/>
      <c r="T16" s="20"/>
      <c r="U16" s="20"/>
      <c r="V16" s="20"/>
      <c r="W16" s="20"/>
      <c r="X16" s="22"/>
    </row>
    <row r="17" spans="1:24" ht="16.5" customHeight="1">
      <c r="A17" s="25"/>
      <c r="B17" s="26"/>
      <c r="C17" s="25"/>
      <c r="D17" s="25"/>
      <c r="E17" s="25"/>
      <c r="F17" s="25"/>
      <c r="G17" s="25"/>
      <c r="H17" s="25"/>
      <c r="I17" s="25"/>
      <c r="J17" s="25"/>
      <c r="K17" s="25"/>
      <c r="L17" s="25"/>
      <c r="M17" s="25"/>
      <c r="N17" s="25"/>
      <c r="O17" s="25"/>
      <c r="P17" s="19"/>
      <c r="Q17" s="20"/>
      <c r="R17" s="20"/>
      <c r="S17" s="20"/>
      <c r="T17" s="20"/>
      <c r="U17" s="20"/>
      <c r="V17" s="20"/>
      <c r="W17" s="20"/>
      <c r="X17" s="22"/>
    </row>
    <row r="18" spans="1:24" ht="22.5" customHeight="1">
      <c r="A18" s="25"/>
      <c r="B18" s="26"/>
      <c r="C18" s="25"/>
      <c r="D18" s="25"/>
      <c r="E18" s="25"/>
      <c r="F18" s="25"/>
      <c r="G18" s="25"/>
      <c r="H18" s="25"/>
      <c r="I18" s="25"/>
      <c r="J18" s="25"/>
      <c r="K18" s="25"/>
      <c r="L18" s="25"/>
      <c r="M18" s="25"/>
      <c r="N18" s="25"/>
      <c r="O18" s="25"/>
      <c r="P18" s="19"/>
      <c r="Q18" s="20"/>
      <c r="R18" s="20"/>
      <c r="S18" s="20"/>
      <c r="T18" s="20"/>
      <c r="U18" s="20"/>
      <c r="V18" s="20"/>
      <c r="W18" s="20"/>
      <c r="X18" s="22"/>
    </row>
    <row r="19" spans="1:24" ht="87" customHeight="1">
      <c r="A19" s="25"/>
      <c r="B19" s="26"/>
      <c r="C19" s="25"/>
      <c r="D19" s="25"/>
      <c r="E19" s="25"/>
      <c r="F19" s="25"/>
      <c r="G19" s="25"/>
      <c r="H19" s="25"/>
      <c r="I19" s="25"/>
      <c r="J19" s="25"/>
      <c r="K19" s="25"/>
      <c r="L19" s="25"/>
      <c r="M19" s="25"/>
      <c r="N19" s="25"/>
      <c r="O19" s="25"/>
      <c r="P19" s="27"/>
      <c r="Q19" s="28"/>
      <c r="R19" s="28"/>
      <c r="S19" s="28"/>
      <c r="T19" s="28"/>
      <c r="U19" s="28"/>
      <c r="V19" s="28"/>
      <c r="W19" s="28"/>
      <c r="X19" s="29"/>
    </row>
    <row r="20" spans="1:24" ht="9" customHeight="1">
      <c r="A20" s="25"/>
      <c r="B20" s="26"/>
      <c r="C20" s="25"/>
      <c r="D20" s="168"/>
      <c r="E20" s="25"/>
      <c r="F20" s="168"/>
      <c r="G20" s="25"/>
      <c r="H20" s="168"/>
      <c r="I20" s="25"/>
      <c r="J20" s="168"/>
      <c r="K20" s="25"/>
      <c r="L20" s="168"/>
      <c r="M20" s="25"/>
      <c r="N20" s="25"/>
      <c r="O20" s="25"/>
    </row>
    <row r="21" spans="1:24" ht="11.25" customHeight="1">
      <c r="A21" s="25"/>
      <c r="B21" s="26"/>
      <c r="C21" s="25"/>
      <c r="D21" s="168"/>
      <c r="E21" s="25"/>
      <c r="F21" s="168"/>
      <c r="G21" s="25"/>
      <c r="H21" s="168"/>
      <c r="I21" s="25"/>
      <c r="J21" s="168"/>
      <c r="K21" s="25"/>
      <c r="L21" s="168"/>
      <c r="M21" s="25"/>
      <c r="N21" s="25"/>
      <c r="O21" s="25"/>
    </row>
    <row r="22" spans="1:24" ht="3.75" customHeight="1">
      <c r="A22" s="25"/>
      <c r="B22" s="26"/>
      <c r="C22" s="25"/>
      <c r="D22" s="30"/>
      <c r="E22" s="25"/>
      <c r="F22" s="30"/>
      <c r="G22" s="25"/>
      <c r="H22" s="30"/>
      <c r="I22" s="25"/>
      <c r="J22" s="30"/>
      <c r="K22" s="25"/>
      <c r="L22" s="30"/>
      <c r="M22" s="25"/>
      <c r="N22" s="25"/>
      <c r="O22" s="25"/>
    </row>
    <row r="23" spans="1:24" ht="9" customHeight="1">
      <c r="A23" s="25"/>
      <c r="B23" s="26"/>
      <c r="C23" s="25"/>
      <c r="D23" s="168"/>
      <c r="E23" s="25"/>
      <c r="F23" s="168"/>
      <c r="G23" s="25"/>
      <c r="H23" s="168"/>
      <c r="I23" s="25"/>
      <c r="J23" s="168"/>
      <c r="K23" s="25"/>
      <c r="L23" s="168"/>
      <c r="M23" s="25"/>
      <c r="N23" s="25"/>
      <c r="O23" s="25"/>
    </row>
    <row r="24" spans="1:24" ht="9" customHeight="1">
      <c r="A24" s="25"/>
      <c r="B24" s="26"/>
      <c r="C24" s="25"/>
      <c r="D24" s="168"/>
      <c r="E24" s="25"/>
      <c r="F24" s="168"/>
      <c r="G24" s="25"/>
      <c r="H24" s="168"/>
      <c r="I24" s="25"/>
      <c r="J24" s="168"/>
      <c r="K24" s="25"/>
      <c r="L24" s="168"/>
      <c r="M24" s="25"/>
      <c r="N24" s="25"/>
      <c r="O24" s="25"/>
    </row>
    <row r="25" spans="1:24" ht="16.5" customHeight="1">
      <c r="A25" s="25"/>
      <c r="B25" s="26"/>
      <c r="C25" s="31"/>
      <c r="D25" s="31"/>
      <c r="E25" s="31"/>
      <c r="F25" s="31"/>
      <c r="G25" s="31"/>
      <c r="H25" s="31"/>
      <c r="I25" s="31"/>
      <c r="J25" s="31"/>
      <c r="K25" s="31"/>
      <c r="L25" s="25"/>
      <c r="M25" s="25"/>
      <c r="N25" s="25"/>
      <c r="O25" s="25"/>
    </row>
    <row r="26" spans="1:24" ht="21.75" customHeight="1">
      <c r="A26" s="25"/>
      <c r="B26" s="25"/>
      <c r="C26" s="25"/>
      <c r="D26" s="25"/>
      <c r="E26" s="25"/>
      <c r="F26" s="25"/>
      <c r="G26" s="25"/>
      <c r="H26" s="25"/>
      <c r="I26" s="25"/>
      <c r="J26" s="25"/>
      <c r="K26" s="25"/>
      <c r="L26" s="25"/>
      <c r="M26" s="25"/>
      <c r="N26" s="25"/>
      <c r="O26" s="25"/>
    </row>
    <row r="27" spans="1:24" ht="6.75" customHeight="1"/>
    <row r="28" spans="1:24" ht="6" customHeight="1">
      <c r="A28" s="32"/>
      <c r="B28" s="32"/>
      <c r="C28" s="32"/>
      <c r="D28" s="33"/>
      <c r="E28" s="33"/>
      <c r="F28" s="33"/>
      <c r="G28" s="33"/>
      <c r="H28" s="33"/>
      <c r="I28" s="33"/>
      <c r="J28" s="33"/>
      <c r="K28" s="33"/>
      <c r="L28" s="33"/>
      <c r="M28" s="33"/>
      <c r="N28" s="33"/>
      <c r="O28" s="33"/>
    </row>
    <row r="29" spans="1:24" ht="4.5" customHeight="1">
      <c r="A29" s="32"/>
      <c r="B29" s="32"/>
      <c r="C29" s="32"/>
      <c r="D29" s="33"/>
      <c r="E29" s="33"/>
      <c r="F29" s="33"/>
      <c r="G29" s="33"/>
      <c r="H29" s="33"/>
      <c r="I29" s="33"/>
      <c r="J29" s="33"/>
      <c r="K29" s="33"/>
      <c r="L29" s="33"/>
      <c r="M29" s="33"/>
      <c r="N29" s="33"/>
      <c r="O29" s="33"/>
    </row>
    <row r="30" spans="1:24" ht="6" customHeight="1">
      <c r="A30" s="32"/>
      <c r="B30" s="32"/>
      <c r="C30" s="32"/>
      <c r="D30" s="33"/>
      <c r="E30" s="33"/>
      <c r="F30" s="33"/>
      <c r="G30" s="33"/>
      <c r="H30" s="33"/>
      <c r="I30" s="33"/>
      <c r="J30" s="33"/>
      <c r="K30" s="33"/>
      <c r="L30" s="33"/>
      <c r="M30" s="33"/>
      <c r="N30" s="33"/>
      <c r="O30" s="33"/>
    </row>
    <row r="31" spans="1:24" ht="6.75" customHeight="1"/>
    <row r="32" spans="1:24" ht="4.5" customHeight="1">
      <c r="G32" s="34"/>
      <c r="H32" s="34"/>
      <c r="I32" s="34"/>
      <c r="J32" s="34"/>
      <c r="K32" s="34"/>
    </row>
    <row r="33" spans="1:11" ht="18" customHeight="1">
      <c r="A33" s="35"/>
      <c r="B33" s="35"/>
      <c r="C33" s="35"/>
      <c r="D33" s="35"/>
      <c r="E33" s="35"/>
      <c r="F33" s="34"/>
      <c r="G33" s="34"/>
      <c r="H33" s="34"/>
      <c r="I33" s="34"/>
      <c r="J33" s="34"/>
      <c r="K33" s="34"/>
    </row>
    <row r="34" spans="1:11">
      <c r="A34" s="35"/>
      <c r="B34" s="35"/>
      <c r="C34" s="35"/>
      <c r="D34" s="35"/>
      <c r="E34" s="35"/>
      <c r="F34" s="34"/>
      <c r="G34" s="34"/>
      <c r="H34" s="34"/>
      <c r="I34" s="34"/>
      <c r="J34" s="34"/>
      <c r="K34" s="34"/>
    </row>
    <row r="35" spans="1:11">
      <c r="A35" s="35"/>
      <c r="B35" s="35"/>
      <c r="C35" s="35"/>
      <c r="D35" s="35"/>
      <c r="E35" s="35"/>
      <c r="F35" s="34"/>
      <c r="G35" s="34"/>
      <c r="H35" s="34"/>
      <c r="I35" s="34"/>
      <c r="J35" s="34"/>
      <c r="K35" s="34"/>
    </row>
  </sheetData>
  <sheetProtection selectLockedCells="1"/>
  <mergeCells count="11">
    <mergeCell ref="P2:X2"/>
    <mergeCell ref="D23:D24"/>
    <mergeCell ref="F23:F24"/>
    <mergeCell ref="H23:H24"/>
    <mergeCell ref="J23:J24"/>
    <mergeCell ref="L23:L24"/>
    <mergeCell ref="D20:D21"/>
    <mergeCell ref="F20:F21"/>
    <mergeCell ref="H20:H21"/>
    <mergeCell ref="J20:J21"/>
    <mergeCell ref="L20:L21"/>
  </mergeCells>
  <printOptions horizontalCentered="1"/>
  <pageMargins left="0" right="0" top="0.78740157480314965" bottom="0.78740157480314965"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2A4BF632F91A64DA345597E933712A5" ma:contentTypeVersion="4" ma:contentTypeDescription="Ein neues Dokument erstellen." ma:contentTypeScope="" ma:versionID="401453a7f62656684269d7763667d413">
  <xsd:schema xmlns:xsd="http://www.w3.org/2001/XMLSchema" xmlns:xs="http://www.w3.org/2001/XMLSchema" xmlns:p="http://schemas.microsoft.com/office/2006/metadata/properties" xmlns:ns2="11952feb-85a4-4494-82d7-b257769ef372" targetNamespace="http://schemas.microsoft.com/office/2006/metadata/properties" ma:root="true" ma:fieldsID="eff17d4c82124bd0a25672c0f736f34b" ns2:_="">
    <xsd:import namespace="11952feb-85a4-4494-82d7-b257769ef37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52feb-85a4-4494-82d7-b257769ef37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733333-2C09-4C22-8429-689A709F6FCC}"/>
</file>

<file path=customXml/itemProps2.xml><?xml version="1.0" encoding="utf-8"?>
<ds:datastoreItem xmlns:ds="http://schemas.openxmlformats.org/officeDocument/2006/customXml" ds:itemID="{9D87A4AB-5C6A-4C8D-8880-C5C6523ED8FC}"/>
</file>

<file path=customXml/itemProps3.xml><?xml version="1.0" encoding="utf-8"?>
<ds:datastoreItem xmlns:ds="http://schemas.openxmlformats.org/officeDocument/2006/customXml" ds:itemID="{898956D4-809C-4B1E-A837-ADAD56673CC6}"/>
</file>

<file path=docProps/app.xml><?xml version="1.0" encoding="utf-8"?>
<Properties xmlns="http://schemas.openxmlformats.org/officeDocument/2006/extended-properties" xmlns:vt="http://schemas.openxmlformats.org/officeDocument/2006/docPropsVTypes">
  <Application>Microsoft Excel Online</Application>
  <Manager/>
  <Company>UBA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S.Gores@oeko.de</dc:creator>
  <cp:keywords/>
  <dc:description/>
  <cp:lastModifiedBy>Sabine Gores</cp:lastModifiedBy>
  <cp:revision/>
  <dcterms:created xsi:type="dcterms:W3CDTF">2010-08-25T11:28:54Z</dcterms:created>
  <dcterms:modified xsi:type="dcterms:W3CDTF">2025-09-04T09:00:53Z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0x010100A2A4BF632F91A64DA345597E933712A5</vt:lpwstr>
  </property>
  <property fmtid="{D5CDD505-2E9C-101B-9397-08002B2CF9AE}" pid="3" name="MediaServiceImageTags">
    <vt:lpwstr/>
  </property>
</Properties>
</file>